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filterPrivacy="1"/>
  <xr:revisionPtr revIDLastSave="0" documentId="13_ncr:1_{0D143FC1-5262-4217-A2D4-31A6F2304131}" xr6:coauthVersionLast="47" xr6:coauthVersionMax="47" xr10:uidLastSave="{00000000-0000-0000-0000-000000000000}"/>
  <bookViews>
    <workbookView xWindow="-108" yWindow="-108" windowWidth="30936" windowHeight="16896" xr2:uid="{00000000-000D-0000-FFFF-FFFF00000000}"/>
  </bookViews>
  <sheets>
    <sheet name="TMC2226 - 4Max" sheetId="7" r:id="rId1"/>
    <sheet name="SKR - TMC2130 - Ender 3 Stock" sheetId="4" r:id="rId2"/>
    <sheet name="SKR-A4988" sheetId="2" r:id="rId3"/>
    <sheet name="4Max Pro Stock Board" sheetId="6" r:id="rId4"/>
    <sheet name="Ender 3 Stock Board" sheetId="1" r:id="rId5"/>
    <sheet name="Ref" sheetId="5"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15" i="7" l="1"/>
  <c r="J15" i="7" s="1"/>
  <c r="H14" i="7"/>
  <c r="J14" i="7" s="1"/>
  <c r="H13" i="7"/>
  <c r="J13" i="7" s="1"/>
  <c r="H12" i="7"/>
  <c r="J12" i="7" s="1"/>
  <c r="H11" i="7"/>
  <c r="J11" i="7" s="1"/>
  <c r="C10" i="7"/>
  <c r="C11" i="7" s="1"/>
  <c r="C5" i="7"/>
  <c r="C7" i="7" s="1"/>
  <c r="C8" i="7" s="1"/>
  <c r="H14" i="6"/>
  <c r="L14" i="6" s="1"/>
  <c r="H13" i="6"/>
  <c r="L13" i="6" s="1"/>
  <c r="H12" i="6"/>
  <c r="L12" i="6" s="1"/>
  <c r="H11" i="6"/>
  <c r="L11" i="6" s="1"/>
  <c r="C7" i="6"/>
  <c r="B8" i="6" s="1"/>
  <c r="C10" i="4"/>
  <c r="C11" i="4" s="1"/>
  <c r="H17" i="1" l="1"/>
  <c r="L17" i="1" s="1"/>
  <c r="H16" i="1"/>
  <c r="L16" i="1" s="1"/>
  <c r="H12" i="1" l="1"/>
  <c r="L12" i="1" s="1"/>
  <c r="H13" i="1"/>
  <c r="L13" i="1" s="1"/>
  <c r="H14" i="1"/>
  <c r="L14" i="1" s="1"/>
  <c r="H15" i="1"/>
  <c r="L15" i="1" s="1"/>
  <c r="H11" i="1"/>
  <c r="L11" i="1" s="1"/>
  <c r="H12" i="2"/>
  <c r="L12" i="2" s="1"/>
  <c r="H13" i="2"/>
  <c r="L13" i="2" s="1"/>
  <c r="H14" i="2"/>
  <c r="L14" i="2" s="1"/>
  <c r="H15" i="2"/>
  <c r="L15" i="2" s="1"/>
  <c r="H11" i="2"/>
  <c r="L11" i="2" s="1"/>
  <c r="H12" i="4"/>
  <c r="J12" i="4" s="1"/>
  <c r="H13" i="4"/>
  <c r="J13" i="4" s="1"/>
  <c r="H14" i="4"/>
  <c r="J14" i="4" s="1"/>
  <c r="H15" i="4"/>
  <c r="J15" i="4" s="1"/>
  <c r="H11" i="4"/>
  <c r="J11" i="4" s="1"/>
  <c r="C5" i="4"/>
  <c r="C7" i="4" s="1"/>
  <c r="C8" i="4" s="1"/>
  <c r="C7" i="2"/>
  <c r="B8" i="2" s="1"/>
  <c r="C7" i="1"/>
  <c r="B8"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3" authorId="0" shapeId="0" xr:uid="{B6793DA1-9159-4045-98FF-9FD7F8E1B740}">
      <text>
        <r>
          <rPr>
            <b/>
            <sz val="9"/>
            <color indexed="81"/>
            <rFont val="Tahoma"/>
            <charset val="1"/>
          </rPr>
          <t>Author:</t>
        </r>
        <r>
          <rPr>
            <sz val="9"/>
            <color indexed="81"/>
            <rFont val="Tahoma"/>
            <charset val="1"/>
          </rPr>
          <t xml:space="preserve">
Look up the specifications for the stepper motor and locate the peak current limits of the motor.</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3" authorId="0" shapeId="0" xr:uid="{3045BA26-5905-419D-A8F7-57271B2F35C3}">
      <text>
        <r>
          <rPr>
            <b/>
            <sz val="9"/>
            <color indexed="81"/>
            <rFont val="Tahoma"/>
            <charset val="1"/>
          </rPr>
          <t>Author:</t>
        </r>
        <r>
          <rPr>
            <sz val="9"/>
            <color indexed="81"/>
            <rFont val="Tahoma"/>
            <charset val="1"/>
          </rPr>
          <t xml:space="preserve">
Look up the specifications for the stepper motor and locate the peak current limits of the motor.</t>
        </r>
      </text>
    </comment>
  </commentList>
</comments>
</file>

<file path=xl/sharedStrings.xml><?xml version="1.0" encoding="utf-8"?>
<sst xmlns="http://schemas.openxmlformats.org/spreadsheetml/2006/main" count="408" uniqueCount="71">
  <si>
    <t>Step</t>
  </si>
  <si>
    <t>Action</t>
  </si>
  <si>
    <t>Input</t>
  </si>
  <si>
    <t>find out sense resistors (Rs) marked S1 and S2 on bellow A4988 stepstick</t>
  </si>
  <si>
    <t>Sense Resistors value</t>
  </si>
  <si>
    <t>Ohm</t>
  </si>
  <si>
    <t>Maximum current rating of stepper motor (17HS08-1004S)</t>
  </si>
  <si>
    <t>Amps</t>
  </si>
  <si>
    <t xml:space="preserve">Vref </t>
  </si>
  <si>
    <t>Volt</t>
  </si>
  <si>
    <t>Unit</t>
  </si>
  <si>
    <t>8*Max Current*Sense Resistor Value</t>
  </si>
  <si>
    <t>X</t>
  </si>
  <si>
    <t>Y</t>
  </si>
  <si>
    <t>Z</t>
  </si>
  <si>
    <t>V</t>
  </si>
  <si>
    <t>E</t>
  </si>
  <si>
    <t>A</t>
  </si>
  <si>
    <t>Ender 3 Stock Motor  Spec</t>
  </si>
  <si>
    <t>Stepper</t>
  </si>
  <si>
    <t>Max Current</t>
  </si>
  <si>
    <t>Vref</t>
  </si>
  <si>
    <t>Safe Max</t>
  </si>
  <si>
    <t>Sense</t>
  </si>
  <si>
    <t>Vref Calculator for Ender 3 Stock Board (A4988 Driver)</t>
  </si>
  <si>
    <t>Ender 3 Stock Calculated</t>
  </si>
  <si>
    <t>E (Pancake)</t>
  </si>
  <si>
    <t>Vref Calculator for Step stick A4988 Driver</t>
  </si>
  <si>
    <t>Vref Calculator for Step Stick TMC2130 Driver</t>
  </si>
  <si>
    <t>RMS Current</t>
  </si>
  <si>
    <t>MAX CURRENT / 1.41</t>
  </si>
  <si>
    <t>8*MAX CURRENT*SENSE RESISTOR VALUE</t>
  </si>
  <si>
    <t>VREF</t>
  </si>
  <si>
    <t>(RMS CURRENT * 2.5) / 1.77</t>
  </si>
  <si>
    <t>Safe Vref</t>
  </si>
  <si>
    <t>E (JK42HS40-1004AC-01F)</t>
  </si>
  <si>
    <t>Z (JK42HS34-0844YA-03F)</t>
  </si>
  <si>
    <t>Y (JK42HS34-0844YA-03F)</t>
  </si>
  <si>
    <t>X (JK42HS34-0844YA-03F)</t>
  </si>
  <si>
    <t>E (17HS08-1004S)</t>
  </si>
  <si>
    <t>Klipper run_current (MAX_CURRENT*0.707)</t>
  </si>
  <si>
    <t>klipper hold_current (run current * 0.6)</t>
  </si>
  <si>
    <t>run current</t>
  </si>
  <si>
    <t>Hold current</t>
  </si>
  <si>
    <t>Maximum current rating of stepper motor (17HS08-1004S) from motor spec</t>
  </si>
  <si>
    <t>now power up your board and motor and adjust the potentimeter untill the voltage between its potentimeter metal top GND equals 1V.</t>
  </si>
  <si>
    <t>Safe VREF</t>
  </si>
  <si>
    <t>Max RMS</t>
  </si>
  <si>
    <t>Max Vref</t>
  </si>
  <si>
    <t xml:space="preserve">
LV 8729 calculation:
VREF = Max current / 2
VREF = 1.33 / 2
VREF = 0.665
It is advised to add a 10% safety margin to avoid any over heating, decreasing the lifespan of the driver.
0.665 - 0.0665 = 0.5985
In order to make the adjustment easier this value can be rounded up to 0.6</t>
  </si>
  <si>
    <t>LV8729</t>
  </si>
  <si>
    <t>DRV8825</t>
  </si>
  <si>
    <t>DRV 8825 calculation
VREF = Rated Motor Current / 2
VREF = 1.33/2
VREF = 0.665
It is advised to add a 10% safety margin to avoid any over heating, decreasing the lifespan of the driver.
0.665 - 0.0665 = 0.5985
In order to make the adjustment easier this value can be rounded up to 0.6v</t>
  </si>
  <si>
    <t>Calculating Driver Current Settings</t>
  </si>
  <si>
    <t>When using the 2208 / 2209 drivers, the voltage &amp; current are set in software. In Klipper, the motor currents have two settings: run and hold. Klipper current settings are based on RMS and not on peak. Most motors are specified based on the peak current capacity.</t>
  </si>
  <si>
    <t>CALCULATING CURRENTS</t>
  </si>
  <si>
    <t>To calculate the maximum Klipper current settings for a given stepper, follow this process:</t>
  </si>
  <si>
    <t>Look up the specifications for the stepper motor and locate the peak current limits of the motor.</t>
  </si>
  <si>
    <t>Multiply the peak current by 0.707 to determine the maximum current in RMS. This is the maximum run current. (Typically round down to the nearest .1)</t>
  </si>
  <si>
    <t>Multiply the maximum run current by 0.6 to determine the hold current. (Typically round to the nearest (0.05)</t>
  </si>
  <si>
    <t>EXAMPLE</t>
  </si>
  <si>
    <t>The LDO 42STH130-1684 is specified with a maximum current of 1.68 Amps. Maximum run current is 1.68 * .707 = 1.1877, rounded down to a maximum RMS run current of 1.1 Amps. Maximum hold current is 1.1877 * 0.6 = 0.712, rounded to a maximum hold current of 0.7 Amps.</t>
  </si>
  <si>
    <t>Maximums</t>
  </si>
  <si>
    <t>Whatever the maximum calculated current of the motor is, the maximum capacity of the 2209 driver is 1.2 Amps. Also, the calculation is for the maximum the motor can handle. It is recommended to start with smaller values and work from there.</t>
  </si>
  <si>
    <t>Vref Calculator for 4Max Pro Stock Board (A4988 Driver)</t>
  </si>
  <si>
    <t>X  TMC2101</t>
  </si>
  <si>
    <t>Y  TMC2101</t>
  </si>
  <si>
    <t>X TMC2101</t>
  </si>
  <si>
    <t>Y TMC2101</t>
  </si>
  <si>
    <t>4Max Pro Stock Motor  Spec</t>
  </si>
  <si>
    <t>4Max Pro Stock Calculated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</si>
</sst>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b/>
      <sz val="11"/>
      <color theme="0"/>
      <name val="Calibri"/>
      <family val="2"/>
      <scheme val="minor"/>
    </font>
    <font>
      <sz val="9"/>
      <color indexed="81"/>
      <name val="Tahoma"/>
      <charset val="1"/>
    </font>
    <font>
      <b/>
      <sz val="9"/>
      <color indexed="81"/>
      <name val="Tahoma"/>
      <charset val="1"/>
    </font>
    <font>
      <sz val="27"/>
      <name val="Segoe UI"/>
      <family val="2"/>
    </font>
    <font>
      <sz val="11"/>
      <name val="Calibri"/>
      <family val="2"/>
      <scheme val="minor"/>
    </font>
    <font>
      <sz val="12"/>
      <name val="Segoe UI"/>
      <family val="2"/>
    </font>
    <font>
      <b/>
      <sz val="11"/>
      <name val="Calibri"/>
      <family val="2"/>
      <scheme val="minor"/>
    </font>
  </fonts>
  <fills count="8">
    <fill>
      <patternFill patternType="none"/>
    </fill>
    <fill>
      <patternFill patternType="gray125"/>
    </fill>
    <fill>
      <patternFill patternType="solid">
        <fgColor rgb="FFFFFF00"/>
        <bgColor indexed="64"/>
      </patternFill>
    </fill>
    <fill>
      <patternFill patternType="solid">
        <fgColor theme="4"/>
        <bgColor theme="4"/>
      </patternFill>
    </fill>
    <fill>
      <patternFill patternType="solid">
        <fgColor theme="4" tint="0.59999389629810485"/>
        <bgColor theme="4" tint="0.59999389629810485"/>
      </patternFill>
    </fill>
    <fill>
      <patternFill patternType="solid">
        <fgColor theme="4" tint="0.79998168889431442"/>
        <bgColor theme="4" tint="0.79998168889431442"/>
      </patternFill>
    </fill>
    <fill>
      <patternFill patternType="solid">
        <fgColor rgb="FF92D050"/>
        <bgColor indexed="64"/>
      </patternFill>
    </fill>
    <fill>
      <patternFill patternType="solid">
        <fgColor theme="0" tint="-0.34998626667073579"/>
        <bgColor indexed="64"/>
      </patternFill>
    </fill>
  </fills>
  <borders count="6">
    <border>
      <left/>
      <right/>
      <top/>
      <bottom/>
      <diagonal/>
    </border>
    <border>
      <left style="thin">
        <color theme="0"/>
      </left>
      <right/>
      <top style="thin">
        <color theme="0"/>
      </top>
      <bottom/>
      <diagonal/>
    </border>
    <border>
      <left style="thin">
        <color theme="0"/>
      </left>
      <right/>
      <top/>
      <bottom/>
      <diagonal/>
    </border>
    <border>
      <left/>
      <right/>
      <top style="thick">
        <color theme="0"/>
      </top>
      <bottom/>
      <diagonal/>
    </border>
    <border>
      <left style="thin">
        <color theme="0"/>
      </left>
      <right/>
      <top style="thick">
        <color theme="0"/>
      </top>
      <bottom/>
      <diagonal/>
    </border>
    <border>
      <left/>
      <right/>
      <top style="thin">
        <color theme="0"/>
      </top>
      <bottom/>
      <diagonal/>
    </border>
  </borders>
  <cellStyleXfs count="1">
    <xf numFmtId="0" fontId="0" fillId="0" borderId="0"/>
  </cellStyleXfs>
  <cellXfs count="29">
    <xf numFmtId="0" fontId="0" fillId="0" borderId="0" xfId="0"/>
    <xf numFmtId="0" fontId="0" fillId="5" borderId="1" xfId="0" applyFont="1" applyFill="1" applyBorder="1"/>
    <xf numFmtId="0" fontId="0" fillId="6" borderId="0" xfId="0" applyFill="1" applyAlignment="1">
      <alignment horizontal="left"/>
    </xf>
    <xf numFmtId="0" fontId="1" fillId="3" borderId="0" xfId="0" applyFont="1" applyFill="1" applyBorder="1"/>
    <xf numFmtId="0" fontId="1" fillId="3" borderId="2" xfId="0" applyFont="1" applyFill="1" applyBorder="1"/>
    <xf numFmtId="0" fontId="0" fillId="4" borderId="3" xfId="0" applyFont="1" applyFill="1" applyBorder="1"/>
    <xf numFmtId="0" fontId="0" fillId="4" borderId="4" xfId="0" applyFont="1" applyFill="1" applyBorder="1"/>
    <xf numFmtId="0" fontId="0" fillId="5" borderId="5" xfId="0" applyFont="1" applyFill="1" applyBorder="1"/>
    <xf numFmtId="0" fontId="0" fillId="4" borderId="5" xfId="0" applyFont="1" applyFill="1" applyBorder="1"/>
    <xf numFmtId="0" fontId="0" fillId="4" borderId="1" xfId="0" applyFont="1" applyFill="1" applyBorder="1"/>
    <xf numFmtId="0" fontId="0" fillId="7" borderId="1" xfId="0" applyFont="1" applyFill="1" applyBorder="1"/>
    <xf numFmtId="0" fontId="0" fillId="2" borderId="1" xfId="0" applyFont="1" applyFill="1" applyBorder="1"/>
    <xf numFmtId="0" fontId="0" fillId="5" borderId="1" xfId="0" applyFont="1" applyFill="1" applyBorder="1" applyAlignment="1">
      <alignment wrapText="1"/>
    </xf>
    <xf numFmtId="2" fontId="0" fillId="4" borderId="4" xfId="0" applyNumberFormat="1" applyFont="1" applyFill="1" applyBorder="1"/>
    <xf numFmtId="2" fontId="0" fillId="4" borderId="1" xfId="0" applyNumberFormat="1" applyFont="1" applyFill="1" applyBorder="1"/>
    <xf numFmtId="0" fontId="0" fillId="5" borderId="2" xfId="0" applyFont="1" applyFill="1" applyBorder="1"/>
    <xf numFmtId="0" fontId="0" fillId="6" borderId="0" xfId="0" applyFill="1" applyAlignment="1">
      <alignment horizontal="left"/>
    </xf>
    <xf numFmtId="2" fontId="0" fillId="5" borderId="1" xfId="0" applyNumberFormat="1" applyFont="1" applyFill="1" applyBorder="1"/>
    <xf numFmtId="0" fontId="0" fillId="4" borderId="1" xfId="0" applyFont="1" applyFill="1" applyBorder="1" applyAlignment="1">
      <alignment wrapText="1"/>
    </xf>
    <xf numFmtId="0" fontId="0" fillId="0" borderId="0" xfId="0" applyAlignment="1">
      <alignment wrapText="1"/>
    </xf>
    <xf numFmtId="0" fontId="0" fillId="6" borderId="0" xfId="0" applyFill="1" applyAlignment="1">
      <alignment horizontal="left"/>
    </xf>
    <xf numFmtId="0" fontId="4" fillId="0" borderId="0" xfId="0" applyFont="1" applyAlignment="1">
      <alignment vertical="center" wrapText="1"/>
    </xf>
    <xf numFmtId="0" fontId="5" fillId="0" borderId="0" xfId="0" applyFont="1"/>
    <xf numFmtId="0" fontId="6" fillId="0" borderId="0" xfId="0" applyFont="1" applyAlignment="1">
      <alignment vertical="center" wrapText="1"/>
    </xf>
    <xf numFmtId="0" fontId="5" fillId="0" borderId="0" xfId="0" applyFont="1" applyAlignment="1">
      <alignment horizontal="left" vertical="center" wrapText="1" indent="1"/>
    </xf>
    <xf numFmtId="0" fontId="6" fillId="0" borderId="0" xfId="0" applyFont="1" applyAlignment="1">
      <alignment horizontal="left" vertical="center" wrapText="1" indent="1"/>
    </xf>
    <xf numFmtId="0" fontId="7" fillId="0" borderId="0" xfId="0" applyFont="1" applyFill="1"/>
    <xf numFmtId="0" fontId="0" fillId="6" borderId="0" xfId="0" applyFill="1" applyAlignment="1">
      <alignment horizontal="left"/>
    </xf>
    <xf numFmtId="0" fontId="0" fillId="6" borderId="0" xfId="0" applyFill="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jpeg"/></Relationships>
</file>

<file path=xl/drawings/_rels/drawing4.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4.jpeg"/><Relationship Id="rId5" Type="http://schemas.openxmlformats.org/officeDocument/2006/relationships/image" Target="../media/image10.jpeg"/><Relationship Id="rId4" Type="http://schemas.openxmlformats.org/officeDocument/2006/relationships/image" Target="../media/image9.jpeg"/></Relationships>
</file>

<file path=xl/drawings/_rels/drawing5.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4.jpeg"/></Relationships>
</file>

<file path=xl/drawings/drawing1.xml><?xml version="1.0" encoding="utf-8"?>
<xdr:wsDr xmlns:xdr="http://schemas.openxmlformats.org/drawingml/2006/spreadsheetDrawing" xmlns:a="http://schemas.openxmlformats.org/drawingml/2006/main">
  <xdr:twoCellAnchor editAs="oneCell">
    <xdr:from>
      <xdr:col>1</xdr:col>
      <xdr:colOff>91441</xdr:colOff>
      <xdr:row>19</xdr:row>
      <xdr:rowOff>106680</xdr:rowOff>
    </xdr:from>
    <xdr:to>
      <xdr:col>1</xdr:col>
      <xdr:colOff>4519650</xdr:colOff>
      <xdr:row>38</xdr:row>
      <xdr:rowOff>118110</xdr:rowOff>
    </xdr:to>
    <xdr:pic>
      <xdr:nvPicPr>
        <xdr:cNvPr id="2" name="Picture 1">
          <a:extLst>
            <a:ext uri="{FF2B5EF4-FFF2-40B4-BE49-F238E27FC236}">
              <a16:creationId xmlns:a16="http://schemas.microsoft.com/office/drawing/2014/main" id="{D098D25F-653E-4DBB-B425-DB5CC0A70A4A}"/>
            </a:ext>
          </a:extLst>
        </xdr:cNvPr>
        <xdr:cNvPicPr>
          <a:picLocks noChangeAspect="1"/>
        </xdr:cNvPicPr>
      </xdr:nvPicPr>
      <xdr:blipFill>
        <a:blip xmlns:r="http://schemas.openxmlformats.org/officeDocument/2006/relationships" r:embed="rId1"/>
        <a:stretch>
          <a:fillRect/>
        </a:stretch>
      </xdr:blipFill>
      <xdr:spPr>
        <a:xfrm>
          <a:off x="701041" y="4021455"/>
          <a:ext cx="4428209" cy="3716655"/>
        </a:xfrm>
        <a:prstGeom prst="rect">
          <a:avLst/>
        </a:prstGeom>
      </xdr:spPr>
    </xdr:pic>
    <xdr:clientData/>
  </xdr:twoCellAnchor>
  <xdr:twoCellAnchor editAs="oneCell">
    <xdr:from>
      <xdr:col>2</xdr:col>
      <xdr:colOff>2047875</xdr:colOff>
      <xdr:row>26</xdr:row>
      <xdr:rowOff>104775</xdr:rowOff>
    </xdr:from>
    <xdr:to>
      <xdr:col>24</xdr:col>
      <xdr:colOff>95250</xdr:colOff>
      <xdr:row>119</xdr:row>
      <xdr:rowOff>0</xdr:rowOff>
    </xdr:to>
    <xdr:pic>
      <xdr:nvPicPr>
        <xdr:cNvPr id="3" name="Picture 2">
          <a:extLst>
            <a:ext uri="{FF2B5EF4-FFF2-40B4-BE49-F238E27FC236}">
              <a16:creationId xmlns:a16="http://schemas.microsoft.com/office/drawing/2014/main" id="{C5CC81E6-9AC5-4A93-8E28-0BDD710BF16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229475" y="5438775"/>
          <a:ext cx="12858750" cy="2211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91441</xdr:colOff>
      <xdr:row>19</xdr:row>
      <xdr:rowOff>106680</xdr:rowOff>
    </xdr:from>
    <xdr:to>
      <xdr:col>1</xdr:col>
      <xdr:colOff>4519650</xdr:colOff>
      <xdr:row>38</xdr:row>
      <xdr:rowOff>118110</xdr:rowOff>
    </xdr:to>
    <xdr:pic>
      <xdr:nvPicPr>
        <xdr:cNvPr id="2" name="Picture 1">
          <a:extLst>
            <a:ext uri="{FF2B5EF4-FFF2-40B4-BE49-F238E27FC236}">
              <a16:creationId xmlns:a16="http://schemas.microsoft.com/office/drawing/2014/main" id="{17900D03-684A-4C70-915F-8FACF5A978E2}"/>
            </a:ext>
          </a:extLst>
        </xdr:cNvPr>
        <xdr:cNvPicPr>
          <a:picLocks noChangeAspect="1"/>
        </xdr:cNvPicPr>
      </xdr:nvPicPr>
      <xdr:blipFill>
        <a:blip xmlns:r="http://schemas.openxmlformats.org/officeDocument/2006/relationships" r:embed="rId1"/>
        <a:stretch>
          <a:fillRect/>
        </a:stretch>
      </xdr:blipFill>
      <xdr:spPr>
        <a:xfrm>
          <a:off x="701041" y="4240530"/>
          <a:ext cx="4428209" cy="3716655"/>
        </a:xfrm>
        <a:prstGeom prst="rect">
          <a:avLst/>
        </a:prstGeom>
      </xdr:spPr>
    </xdr:pic>
    <xdr:clientData/>
  </xdr:twoCellAnchor>
  <xdr:twoCellAnchor editAs="oneCell">
    <xdr:from>
      <xdr:col>2</xdr:col>
      <xdr:colOff>2047875</xdr:colOff>
      <xdr:row>26</xdr:row>
      <xdr:rowOff>104775</xdr:rowOff>
    </xdr:from>
    <xdr:to>
      <xdr:col>24</xdr:col>
      <xdr:colOff>95250</xdr:colOff>
      <xdr:row>119</xdr:row>
      <xdr:rowOff>0</xdr:rowOff>
    </xdr:to>
    <xdr:pic>
      <xdr:nvPicPr>
        <xdr:cNvPr id="3" name="Picture 2">
          <a:extLst>
            <a:ext uri="{FF2B5EF4-FFF2-40B4-BE49-F238E27FC236}">
              <a16:creationId xmlns:a16="http://schemas.microsoft.com/office/drawing/2014/main" id="{D48F9769-ECB4-47C8-A038-EB7BB3A9D00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229475" y="5438775"/>
          <a:ext cx="12858750" cy="2211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447675</xdr:colOff>
      <xdr:row>0</xdr:row>
      <xdr:rowOff>180974</xdr:rowOff>
    </xdr:from>
    <xdr:to>
      <xdr:col>21</xdr:col>
      <xdr:colOff>9525</xdr:colOff>
      <xdr:row>9</xdr:row>
      <xdr:rowOff>185207</xdr:rowOff>
    </xdr:to>
    <xdr:pic>
      <xdr:nvPicPr>
        <xdr:cNvPr id="4" name="Picture 3">
          <a:extLst>
            <a:ext uri="{FF2B5EF4-FFF2-40B4-BE49-F238E27FC236}">
              <a16:creationId xmlns:a16="http://schemas.microsoft.com/office/drawing/2014/main" id="{E26E16F8-897F-46DC-A778-35DE6EB8A23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125450" y="180974"/>
          <a:ext cx="5048250" cy="19473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83820</xdr:colOff>
      <xdr:row>9</xdr:row>
      <xdr:rowOff>137160</xdr:rowOff>
    </xdr:from>
    <xdr:to>
      <xdr:col>2</xdr:col>
      <xdr:colOff>613</xdr:colOff>
      <xdr:row>22</xdr:row>
      <xdr:rowOff>106680</xdr:rowOff>
    </xdr:to>
    <xdr:pic>
      <xdr:nvPicPr>
        <xdr:cNvPr id="2" name="Picture 1" descr="Related image">
          <a:extLst>
            <a:ext uri="{FF2B5EF4-FFF2-40B4-BE49-F238E27FC236}">
              <a16:creationId xmlns:a16="http://schemas.microsoft.com/office/drawing/2014/main" id="{7EF9A677-B6BD-4C5B-98BE-689234CD457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3420" y="2042160"/>
          <a:ext cx="4003018"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182881</xdr:colOff>
      <xdr:row>24</xdr:row>
      <xdr:rowOff>38100</xdr:rowOff>
    </xdr:from>
    <xdr:to>
      <xdr:col>2</xdr:col>
      <xdr:colOff>2286000</xdr:colOff>
      <xdr:row>43</xdr:row>
      <xdr:rowOff>112830</xdr:rowOff>
    </xdr:to>
    <xdr:pic>
      <xdr:nvPicPr>
        <xdr:cNvPr id="4" name="Picture 3">
          <a:extLst>
            <a:ext uri="{FF2B5EF4-FFF2-40B4-BE49-F238E27FC236}">
              <a16:creationId xmlns:a16="http://schemas.microsoft.com/office/drawing/2014/main" id="{913ED7C0-1751-4505-ADBC-AE6E1AF7EF3E}"/>
            </a:ext>
          </a:extLst>
        </xdr:cNvPr>
        <xdr:cNvPicPr>
          <a:picLocks noChangeAspect="1"/>
        </xdr:cNvPicPr>
      </xdr:nvPicPr>
      <xdr:blipFill>
        <a:blip xmlns:r="http://schemas.openxmlformats.org/officeDocument/2006/relationships" r:embed="rId2"/>
        <a:stretch>
          <a:fillRect/>
        </a:stretch>
      </xdr:blipFill>
      <xdr:spPr>
        <a:xfrm>
          <a:off x="182881" y="4762500"/>
          <a:ext cx="6873239" cy="3549450"/>
        </a:xfrm>
        <a:prstGeom prst="rect">
          <a:avLst/>
        </a:prstGeom>
      </xdr:spPr>
    </xdr:pic>
    <xdr:clientData/>
  </xdr:twoCellAnchor>
  <xdr:twoCellAnchor editAs="oneCell">
    <xdr:from>
      <xdr:col>3</xdr:col>
      <xdr:colOff>5177</xdr:colOff>
      <xdr:row>15</xdr:row>
      <xdr:rowOff>121920</xdr:rowOff>
    </xdr:from>
    <xdr:to>
      <xdr:col>15</xdr:col>
      <xdr:colOff>360442</xdr:colOff>
      <xdr:row>37</xdr:row>
      <xdr:rowOff>27676</xdr:rowOff>
    </xdr:to>
    <xdr:pic>
      <xdr:nvPicPr>
        <xdr:cNvPr id="5" name="Picture 4">
          <a:extLst>
            <a:ext uri="{FF2B5EF4-FFF2-40B4-BE49-F238E27FC236}">
              <a16:creationId xmlns:a16="http://schemas.microsoft.com/office/drawing/2014/main" id="{F5F1ACD8-2854-49C6-949F-AC8CD3A3C92B}"/>
            </a:ext>
          </a:extLst>
        </xdr:cNvPr>
        <xdr:cNvPicPr>
          <a:picLocks noChangeAspect="1"/>
        </xdr:cNvPicPr>
      </xdr:nvPicPr>
      <xdr:blipFill>
        <a:blip xmlns:r="http://schemas.openxmlformats.org/officeDocument/2006/relationships" r:embed="rId3"/>
        <a:stretch>
          <a:fillRect/>
        </a:stretch>
      </xdr:blipFill>
      <xdr:spPr>
        <a:xfrm>
          <a:off x="6924137" y="3200400"/>
          <a:ext cx="6588425" cy="392911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83820</xdr:colOff>
      <xdr:row>9</xdr:row>
      <xdr:rowOff>137160</xdr:rowOff>
    </xdr:from>
    <xdr:to>
      <xdr:col>2</xdr:col>
      <xdr:colOff>613</xdr:colOff>
      <xdr:row>22</xdr:row>
      <xdr:rowOff>76200</xdr:rowOff>
    </xdr:to>
    <xdr:pic>
      <xdr:nvPicPr>
        <xdr:cNvPr id="2" name="Picture 1" descr="Related image">
          <a:extLst>
            <a:ext uri="{FF2B5EF4-FFF2-40B4-BE49-F238E27FC236}">
              <a16:creationId xmlns:a16="http://schemas.microsoft.com/office/drawing/2014/main" id="{980DD770-A372-4012-9AB8-FF9E1094C44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3420" y="2327910"/>
          <a:ext cx="3964918" cy="2548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7620</xdr:colOff>
      <xdr:row>21</xdr:row>
      <xdr:rowOff>30480</xdr:rowOff>
    </xdr:from>
    <xdr:to>
      <xdr:col>16</xdr:col>
      <xdr:colOff>190500</xdr:colOff>
      <xdr:row>46</xdr:row>
      <xdr:rowOff>38181</xdr:rowOff>
    </xdr:to>
    <xdr:pic>
      <xdr:nvPicPr>
        <xdr:cNvPr id="3" name="Picture 2">
          <a:extLst>
            <a:ext uri="{FF2B5EF4-FFF2-40B4-BE49-F238E27FC236}">
              <a16:creationId xmlns:a16="http://schemas.microsoft.com/office/drawing/2014/main" id="{DCD5FE00-4AFB-40F5-A42D-AC8D777E4FCE}"/>
            </a:ext>
          </a:extLst>
        </xdr:cNvPr>
        <xdr:cNvPicPr>
          <a:picLocks noChangeAspect="1"/>
        </xdr:cNvPicPr>
      </xdr:nvPicPr>
      <xdr:blipFill>
        <a:blip xmlns:r="http://schemas.openxmlformats.org/officeDocument/2006/relationships" r:embed="rId2"/>
        <a:stretch>
          <a:fillRect/>
        </a:stretch>
      </xdr:blipFill>
      <xdr:spPr>
        <a:xfrm>
          <a:off x="7970520" y="4640580"/>
          <a:ext cx="6526530" cy="4770201"/>
        </a:xfrm>
        <a:prstGeom prst="rect">
          <a:avLst/>
        </a:prstGeom>
      </xdr:spPr>
    </xdr:pic>
    <xdr:clientData/>
  </xdr:twoCellAnchor>
  <xdr:twoCellAnchor editAs="oneCell">
    <xdr:from>
      <xdr:col>0</xdr:col>
      <xdr:colOff>129540</xdr:colOff>
      <xdr:row>23</xdr:row>
      <xdr:rowOff>76200</xdr:rowOff>
    </xdr:from>
    <xdr:to>
      <xdr:col>3</xdr:col>
      <xdr:colOff>421311</xdr:colOff>
      <xdr:row>45</xdr:row>
      <xdr:rowOff>137160</xdr:rowOff>
    </xdr:to>
    <xdr:pic>
      <xdr:nvPicPr>
        <xdr:cNvPr id="4" name="Picture 3">
          <a:extLst>
            <a:ext uri="{FF2B5EF4-FFF2-40B4-BE49-F238E27FC236}">
              <a16:creationId xmlns:a16="http://schemas.microsoft.com/office/drawing/2014/main" id="{364C2223-FD21-4D7F-B1AA-C6C8504F5CA1}"/>
            </a:ext>
          </a:extLst>
        </xdr:cNvPr>
        <xdr:cNvPicPr>
          <a:picLocks noChangeAspect="1"/>
        </xdr:cNvPicPr>
      </xdr:nvPicPr>
      <xdr:blipFill>
        <a:blip xmlns:r="http://schemas.openxmlformats.org/officeDocument/2006/relationships" r:embed="rId3"/>
        <a:stretch>
          <a:fillRect/>
        </a:stretch>
      </xdr:blipFill>
      <xdr:spPr>
        <a:xfrm>
          <a:off x="129540" y="5067300"/>
          <a:ext cx="7035471" cy="4251960"/>
        </a:xfrm>
        <a:prstGeom prst="rect">
          <a:avLst/>
        </a:prstGeom>
      </xdr:spPr>
    </xdr:pic>
    <xdr:clientData/>
  </xdr:twoCellAnchor>
  <xdr:twoCellAnchor editAs="oneCell">
    <xdr:from>
      <xdr:col>0</xdr:col>
      <xdr:colOff>0</xdr:colOff>
      <xdr:row>48</xdr:row>
      <xdr:rowOff>0</xdr:rowOff>
    </xdr:from>
    <xdr:to>
      <xdr:col>6</xdr:col>
      <xdr:colOff>142875</xdr:colOff>
      <xdr:row>83</xdr:row>
      <xdr:rowOff>19050</xdr:rowOff>
    </xdr:to>
    <xdr:pic>
      <xdr:nvPicPr>
        <xdr:cNvPr id="5" name="Picture 4">
          <a:extLst>
            <a:ext uri="{FF2B5EF4-FFF2-40B4-BE49-F238E27FC236}">
              <a16:creationId xmlns:a16="http://schemas.microsoft.com/office/drawing/2014/main" id="{B8A0ABB4-AD10-48E6-B75D-405BFF2472E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9753600"/>
          <a:ext cx="9620250" cy="6686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371474</xdr:colOff>
      <xdr:row>48</xdr:row>
      <xdr:rowOff>19049</xdr:rowOff>
    </xdr:from>
    <xdr:to>
      <xdr:col>21</xdr:col>
      <xdr:colOff>485774</xdr:colOff>
      <xdr:row>90</xdr:row>
      <xdr:rowOff>9524</xdr:rowOff>
    </xdr:to>
    <xdr:pic>
      <xdr:nvPicPr>
        <xdr:cNvPr id="6" name="Picture 5">
          <a:extLst>
            <a:ext uri="{FF2B5EF4-FFF2-40B4-BE49-F238E27FC236}">
              <a16:creationId xmlns:a16="http://schemas.microsoft.com/office/drawing/2014/main" id="{7AA527BC-537D-4820-9F7D-1E60F0BF249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9848849" y="9772649"/>
          <a:ext cx="7991475" cy="7991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83820</xdr:colOff>
      <xdr:row>9</xdr:row>
      <xdr:rowOff>137160</xdr:rowOff>
    </xdr:from>
    <xdr:to>
      <xdr:col>1</xdr:col>
      <xdr:colOff>4086838</xdr:colOff>
      <xdr:row>22</xdr:row>
      <xdr:rowOff>76200</xdr:rowOff>
    </xdr:to>
    <xdr:pic>
      <xdr:nvPicPr>
        <xdr:cNvPr id="2" name="Picture 1" descr="Related image">
          <a:extLst>
            <a:ext uri="{FF2B5EF4-FFF2-40B4-BE49-F238E27FC236}">
              <a16:creationId xmlns:a16="http://schemas.microsoft.com/office/drawing/2014/main" id="{D462FFAD-4BCF-49C7-ABD4-F8301E52F71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3420" y="1965960"/>
          <a:ext cx="4003018"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7620</xdr:colOff>
      <xdr:row>21</xdr:row>
      <xdr:rowOff>30480</xdr:rowOff>
    </xdr:from>
    <xdr:to>
      <xdr:col>16</xdr:col>
      <xdr:colOff>190500</xdr:colOff>
      <xdr:row>46</xdr:row>
      <xdr:rowOff>38181</xdr:rowOff>
    </xdr:to>
    <xdr:pic>
      <xdr:nvPicPr>
        <xdr:cNvPr id="3" name="Picture 2">
          <a:extLst>
            <a:ext uri="{FF2B5EF4-FFF2-40B4-BE49-F238E27FC236}">
              <a16:creationId xmlns:a16="http://schemas.microsoft.com/office/drawing/2014/main" id="{0BA9F2D2-AF54-44D5-AD05-3211AB492C92}"/>
            </a:ext>
          </a:extLst>
        </xdr:cNvPr>
        <xdr:cNvPicPr>
          <a:picLocks noChangeAspect="1"/>
        </xdr:cNvPicPr>
      </xdr:nvPicPr>
      <xdr:blipFill>
        <a:blip xmlns:r="http://schemas.openxmlformats.org/officeDocument/2006/relationships" r:embed="rId2"/>
        <a:stretch>
          <a:fillRect/>
        </a:stretch>
      </xdr:blipFill>
      <xdr:spPr>
        <a:xfrm>
          <a:off x="8145780" y="4236720"/>
          <a:ext cx="6659880" cy="4579701"/>
        </a:xfrm>
        <a:prstGeom prst="rect">
          <a:avLst/>
        </a:prstGeom>
      </xdr:spPr>
    </xdr:pic>
    <xdr:clientData/>
  </xdr:twoCellAnchor>
  <xdr:twoCellAnchor editAs="oneCell">
    <xdr:from>
      <xdr:col>0</xdr:col>
      <xdr:colOff>129540</xdr:colOff>
      <xdr:row>23</xdr:row>
      <xdr:rowOff>76200</xdr:rowOff>
    </xdr:from>
    <xdr:to>
      <xdr:col>3</xdr:col>
      <xdr:colOff>421311</xdr:colOff>
      <xdr:row>45</xdr:row>
      <xdr:rowOff>137160</xdr:rowOff>
    </xdr:to>
    <xdr:pic>
      <xdr:nvPicPr>
        <xdr:cNvPr id="4" name="Picture 3">
          <a:extLst>
            <a:ext uri="{FF2B5EF4-FFF2-40B4-BE49-F238E27FC236}">
              <a16:creationId xmlns:a16="http://schemas.microsoft.com/office/drawing/2014/main" id="{2CD80E5F-1A5F-474B-9190-D56260443DA9}"/>
            </a:ext>
          </a:extLst>
        </xdr:cNvPr>
        <xdr:cNvPicPr>
          <a:picLocks noChangeAspect="1"/>
        </xdr:cNvPicPr>
      </xdr:nvPicPr>
      <xdr:blipFill>
        <a:blip xmlns:r="http://schemas.openxmlformats.org/officeDocument/2006/relationships" r:embed="rId3"/>
        <a:stretch>
          <a:fillRect/>
        </a:stretch>
      </xdr:blipFill>
      <xdr:spPr>
        <a:xfrm>
          <a:off x="129540" y="4617720"/>
          <a:ext cx="7210731" cy="408432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46F04D-45D7-42A3-95F0-0A92F1883FFB}">
  <dimension ref="A1:K57"/>
  <sheetViews>
    <sheetView tabSelected="1" workbookViewId="0">
      <selection activeCell="P8" sqref="P8"/>
    </sheetView>
  </sheetViews>
  <sheetFormatPr defaultRowHeight="14.4" x14ac:dyDescent="0.3"/>
  <cols>
    <col min="2" max="2" width="68.5546875" bestFit="1" customWidth="1"/>
    <col min="3" max="3" width="31.33203125" bestFit="1" customWidth="1"/>
    <col min="6" max="6" width="10.33203125" customWidth="1"/>
    <col min="7" max="7" width="11.44140625" bestFit="1" customWidth="1"/>
    <col min="8" max="8" width="10.88671875" bestFit="1" customWidth="1"/>
    <col min="9" max="9" width="4.5546875" bestFit="1" customWidth="1"/>
    <col min="10" max="10" width="12" bestFit="1" customWidth="1"/>
    <col min="11" max="11" width="4.5546875" bestFit="1" customWidth="1"/>
  </cols>
  <sheetData>
    <row r="1" spans="1:11" x14ac:dyDescent="0.3">
      <c r="A1" s="28" t="s">
        <v>28</v>
      </c>
      <c r="B1" s="28"/>
      <c r="C1" s="28"/>
      <c r="D1" s="28"/>
    </row>
    <row r="2" spans="1:11" ht="15" thickBot="1" x14ac:dyDescent="0.35">
      <c r="A2" s="3" t="s">
        <v>0</v>
      </c>
      <c r="B2" s="4" t="s">
        <v>1</v>
      </c>
      <c r="C2" s="4" t="s">
        <v>2</v>
      </c>
      <c r="D2" s="4" t="s">
        <v>10</v>
      </c>
      <c r="F2" s="27" t="s">
        <v>18</v>
      </c>
      <c r="G2" s="27"/>
      <c r="H2" s="27"/>
      <c r="I2" s="27"/>
      <c r="J2" s="27"/>
      <c r="K2" s="27"/>
    </row>
    <row r="3" spans="1:11" ht="15.6" thickTop="1" thickBot="1" x14ac:dyDescent="0.35">
      <c r="A3" s="5">
        <v>1</v>
      </c>
      <c r="B3" s="9" t="s">
        <v>44</v>
      </c>
      <c r="C3" s="11">
        <v>1.2</v>
      </c>
      <c r="D3" s="9" t="s">
        <v>7</v>
      </c>
      <c r="F3" s="3" t="s">
        <v>19</v>
      </c>
      <c r="G3" s="4" t="s">
        <v>20</v>
      </c>
      <c r="H3" s="4" t="s">
        <v>47</v>
      </c>
      <c r="I3" s="4" t="s">
        <v>10</v>
      </c>
      <c r="J3" s="4" t="s">
        <v>34</v>
      </c>
      <c r="K3" s="4" t="s">
        <v>10</v>
      </c>
    </row>
    <row r="4" spans="1:11" ht="15" thickTop="1" x14ac:dyDescent="0.3">
      <c r="A4" s="7">
        <v>2</v>
      </c>
      <c r="B4" s="1" t="s">
        <v>29</v>
      </c>
      <c r="C4" s="1" t="s">
        <v>30</v>
      </c>
      <c r="D4" s="9" t="s">
        <v>7</v>
      </c>
      <c r="F4" s="5" t="s">
        <v>12</v>
      </c>
      <c r="G4" s="6">
        <v>1.2</v>
      </c>
      <c r="H4" s="6">
        <v>1.016</v>
      </c>
      <c r="I4" s="6" t="s">
        <v>17</v>
      </c>
      <c r="J4" s="6">
        <v>0.76</v>
      </c>
      <c r="K4" s="6" t="s">
        <v>15</v>
      </c>
    </row>
    <row r="5" spans="1:11" x14ac:dyDescent="0.3">
      <c r="A5" s="8">
        <v>3</v>
      </c>
      <c r="B5" s="9" t="s">
        <v>29</v>
      </c>
      <c r="C5" s="14">
        <f>C3/1.41</f>
        <v>0.85106382978723405</v>
      </c>
      <c r="D5" s="9" t="s">
        <v>7</v>
      </c>
      <c r="F5" s="7" t="s">
        <v>13</v>
      </c>
      <c r="G5" s="1">
        <v>1.2</v>
      </c>
      <c r="H5" s="1">
        <v>1.016</v>
      </c>
      <c r="I5" s="1" t="s">
        <v>17</v>
      </c>
      <c r="J5" s="1">
        <v>0.76</v>
      </c>
      <c r="K5" s="1" t="s">
        <v>15</v>
      </c>
    </row>
    <row r="6" spans="1:11" x14ac:dyDescent="0.3">
      <c r="A6" s="7">
        <v>4</v>
      </c>
      <c r="B6" s="12" t="s">
        <v>32</v>
      </c>
      <c r="C6" s="1" t="s">
        <v>33</v>
      </c>
      <c r="D6" s="1" t="s">
        <v>9</v>
      </c>
      <c r="F6" s="8" t="s">
        <v>14</v>
      </c>
      <c r="G6" s="9">
        <v>1.2</v>
      </c>
      <c r="H6" s="9">
        <v>1.016</v>
      </c>
      <c r="I6" s="9" t="s">
        <v>17</v>
      </c>
      <c r="J6" s="9">
        <v>0.76</v>
      </c>
      <c r="K6" s="9" t="s">
        <v>15</v>
      </c>
    </row>
    <row r="7" spans="1:11" x14ac:dyDescent="0.3">
      <c r="A7" s="8">
        <v>5</v>
      </c>
      <c r="B7" s="9" t="s">
        <v>32</v>
      </c>
      <c r="C7" s="14">
        <f>(C5*2.5)/1.77</f>
        <v>1.2020675561966583</v>
      </c>
      <c r="D7" s="9" t="s">
        <v>9</v>
      </c>
      <c r="F7" s="7" t="s">
        <v>16</v>
      </c>
      <c r="G7" s="1">
        <v>1</v>
      </c>
      <c r="H7" s="1">
        <v>0.8</v>
      </c>
      <c r="I7" s="1" t="s">
        <v>17</v>
      </c>
      <c r="J7" s="1">
        <v>0.9</v>
      </c>
      <c r="K7" s="1" t="s">
        <v>15</v>
      </c>
    </row>
    <row r="8" spans="1:11" x14ac:dyDescent="0.3">
      <c r="A8" s="7">
        <v>6</v>
      </c>
      <c r="B8" s="12" t="s">
        <v>46</v>
      </c>
      <c r="C8" s="7">
        <f>ROUND((C7-(C7*0.1)),2)</f>
        <v>1.08</v>
      </c>
      <c r="D8" s="9" t="s">
        <v>9</v>
      </c>
    </row>
    <row r="9" spans="1:11" ht="28.8" x14ac:dyDescent="0.3">
      <c r="A9" s="8"/>
      <c r="B9" s="18" t="s">
        <v>45</v>
      </c>
      <c r="C9" s="9"/>
      <c r="D9" s="9"/>
      <c r="F9" s="27" t="s">
        <v>25</v>
      </c>
      <c r="G9" s="27"/>
      <c r="H9" s="27"/>
      <c r="I9" s="27"/>
      <c r="J9" s="27"/>
      <c r="K9" s="27"/>
    </row>
    <row r="10" spans="1:11" ht="15" thickBot="1" x14ac:dyDescent="0.35">
      <c r="A10" s="7"/>
      <c r="B10" s="1" t="s">
        <v>40</v>
      </c>
      <c r="C10" s="1">
        <f>ROUND(C3*0.707,3)</f>
        <v>0.84799999999999998</v>
      </c>
      <c r="D10" s="9" t="s">
        <v>7</v>
      </c>
      <c r="F10" s="3" t="s">
        <v>19</v>
      </c>
      <c r="G10" s="4" t="s">
        <v>20</v>
      </c>
      <c r="H10" s="4" t="s">
        <v>48</v>
      </c>
      <c r="I10" s="4" t="s">
        <v>10</v>
      </c>
      <c r="J10" s="4" t="s">
        <v>34</v>
      </c>
      <c r="K10" s="4" t="s">
        <v>10</v>
      </c>
    </row>
    <row r="11" spans="1:11" ht="15" thickTop="1" x14ac:dyDescent="0.3">
      <c r="A11" s="8"/>
      <c r="B11" s="9" t="s">
        <v>41</v>
      </c>
      <c r="C11" s="9">
        <f>ROUND(C10*0.6,3)</f>
        <v>0.50900000000000001</v>
      </c>
      <c r="D11" s="9" t="s">
        <v>7</v>
      </c>
      <c r="F11" s="5" t="s">
        <v>12</v>
      </c>
      <c r="G11" s="6">
        <v>0.84</v>
      </c>
      <c r="H11" s="13">
        <f>((G11/1.41)*2.5)/1.77</f>
        <v>0.84144728933766078</v>
      </c>
      <c r="I11" s="6" t="s">
        <v>17</v>
      </c>
      <c r="J11" s="13">
        <f>H11*0.9</f>
        <v>0.75730256040389476</v>
      </c>
      <c r="K11" s="6" t="s">
        <v>15</v>
      </c>
    </row>
    <row r="12" spans="1:11" ht="15" thickBot="1" x14ac:dyDescent="0.35">
      <c r="A12" s="7"/>
      <c r="B12" s="1"/>
      <c r="C12" s="1"/>
      <c r="D12" s="1"/>
      <c r="F12" s="7" t="s">
        <v>13</v>
      </c>
      <c r="G12" s="1">
        <v>0.84</v>
      </c>
      <c r="H12" s="17">
        <f t="shared" ref="H12:H15" si="0">((G12/1.41)*2.5)/1.77</f>
        <v>0.84144728933766078</v>
      </c>
      <c r="I12" s="1" t="s">
        <v>17</v>
      </c>
      <c r="J12" s="17">
        <f t="shared" ref="J12:J15" si="1">H12*0.9</f>
        <v>0.75730256040389476</v>
      </c>
      <c r="K12" s="1" t="s">
        <v>15</v>
      </c>
    </row>
    <row r="13" spans="1:11" ht="15" thickTop="1" x14ac:dyDescent="0.3">
      <c r="A13" s="8"/>
      <c r="B13" s="9"/>
      <c r="C13" s="9"/>
      <c r="D13" s="9"/>
      <c r="F13" s="8" t="s">
        <v>14</v>
      </c>
      <c r="G13" s="9">
        <v>0.84</v>
      </c>
      <c r="H13" s="13">
        <f t="shared" si="0"/>
        <v>0.84144728933766078</v>
      </c>
      <c r="I13" s="9" t="s">
        <v>17</v>
      </c>
      <c r="J13" s="13">
        <f t="shared" si="1"/>
        <v>0.75730256040389476</v>
      </c>
      <c r="K13" s="9" t="s">
        <v>15</v>
      </c>
    </row>
    <row r="14" spans="1:11" ht="15" thickBot="1" x14ac:dyDescent="0.35">
      <c r="A14" s="7"/>
      <c r="B14" s="1"/>
      <c r="C14" s="1"/>
      <c r="D14" s="1"/>
      <c r="F14" s="7" t="s">
        <v>16</v>
      </c>
      <c r="G14" s="1">
        <v>1</v>
      </c>
      <c r="H14" s="17">
        <f t="shared" si="0"/>
        <v>1.0017229634972153</v>
      </c>
      <c r="I14" s="1" t="s">
        <v>17</v>
      </c>
      <c r="J14" s="17">
        <f t="shared" si="1"/>
        <v>0.90155066714749388</v>
      </c>
      <c r="K14" s="1" t="s">
        <v>15</v>
      </c>
    </row>
    <row r="15" spans="1:11" ht="15" thickTop="1" x14ac:dyDescent="0.3">
      <c r="A15" s="8"/>
      <c r="B15" s="9"/>
      <c r="C15" s="9"/>
      <c r="D15" s="9"/>
      <c r="F15" s="8" t="s">
        <v>26</v>
      </c>
      <c r="G15" s="9">
        <v>1</v>
      </c>
      <c r="H15" s="13">
        <f t="shared" si="0"/>
        <v>1.0017229634972153</v>
      </c>
      <c r="I15" s="9" t="s">
        <v>17</v>
      </c>
      <c r="J15" s="13">
        <f t="shared" si="1"/>
        <v>0.90155066714749388</v>
      </c>
      <c r="K15" s="9" t="s">
        <v>15</v>
      </c>
    </row>
    <row r="16" spans="1:11" x14ac:dyDescent="0.3">
      <c r="A16" s="7"/>
      <c r="B16" s="1"/>
      <c r="C16" s="1"/>
      <c r="D16" s="1"/>
    </row>
    <row r="17" spans="1:11" x14ac:dyDescent="0.3">
      <c r="A17" s="8"/>
      <c r="B17" s="9"/>
      <c r="C17" s="9"/>
      <c r="D17" s="9"/>
    </row>
    <row r="18" spans="1:11" x14ac:dyDescent="0.3">
      <c r="A18" s="7"/>
      <c r="B18" s="1"/>
      <c r="C18" s="1"/>
      <c r="D18" s="1"/>
      <c r="F18" s="27" t="s">
        <v>25</v>
      </c>
      <c r="G18" s="27"/>
      <c r="H18" s="27"/>
      <c r="I18" s="27"/>
      <c r="J18" s="27"/>
      <c r="K18" s="27"/>
    </row>
    <row r="19" spans="1:11" ht="15" thickBot="1" x14ac:dyDescent="0.35">
      <c r="A19" s="8"/>
      <c r="B19" s="9"/>
      <c r="C19" s="9"/>
      <c r="D19" s="9"/>
      <c r="F19" s="3" t="s">
        <v>19</v>
      </c>
      <c r="G19" s="4" t="s">
        <v>20</v>
      </c>
      <c r="H19" s="4" t="s">
        <v>42</v>
      </c>
      <c r="I19" s="4" t="s">
        <v>10</v>
      </c>
      <c r="J19" s="4" t="s">
        <v>43</v>
      </c>
      <c r="K19" s="4" t="s">
        <v>10</v>
      </c>
    </row>
    <row r="20" spans="1:11" ht="15.6" thickTop="1" thickBot="1" x14ac:dyDescent="0.35">
      <c r="A20" s="7"/>
      <c r="B20" s="1"/>
      <c r="C20" s="1"/>
      <c r="D20" s="1"/>
      <c r="F20" s="5" t="s">
        <v>12</v>
      </c>
      <c r="G20" s="6">
        <v>0.84</v>
      </c>
      <c r="H20" s="13">
        <v>0.59399999999999997</v>
      </c>
      <c r="I20" s="6" t="s">
        <v>17</v>
      </c>
      <c r="J20" s="13">
        <v>0.35599999999999998</v>
      </c>
      <c r="K20" s="6" t="s">
        <v>17</v>
      </c>
    </row>
    <row r="21" spans="1:11" ht="15.6" thickTop="1" thickBot="1" x14ac:dyDescent="0.35">
      <c r="A21" s="8"/>
      <c r="B21" s="9"/>
      <c r="C21" s="9"/>
      <c r="D21" s="9"/>
      <c r="F21" s="7" t="s">
        <v>13</v>
      </c>
      <c r="G21" s="1">
        <v>0.84</v>
      </c>
      <c r="H21" s="13">
        <v>0.59399999999999997</v>
      </c>
      <c r="I21" s="1" t="s">
        <v>17</v>
      </c>
      <c r="J21" s="13">
        <v>0.35599999999999998</v>
      </c>
      <c r="K21" s="1" t="s">
        <v>17</v>
      </c>
    </row>
    <row r="22" spans="1:11" ht="15.6" thickTop="1" thickBot="1" x14ac:dyDescent="0.35">
      <c r="A22" s="7"/>
      <c r="B22" s="1"/>
      <c r="C22" s="1"/>
      <c r="D22" s="1"/>
      <c r="F22" s="8" t="s">
        <v>14</v>
      </c>
      <c r="G22" s="9">
        <v>0.84</v>
      </c>
      <c r="H22" s="13">
        <v>0.59399999999999997</v>
      </c>
      <c r="I22" s="9" t="s">
        <v>17</v>
      </c>
      <c r="J22" s="13">
        <v>0.35599999999999998</v>
      </c>
      <c r="K22" s="9" t="s">
        <v>17</v>
      </c>
    </row>
    <row r="23" spans="1:11" ht="15.6" thickTop="1" thickBot="1" x14ac:dyDescent="0.35">
      <c r="A23" s="8"/>
      <c r="B23" s="9"/>
      <c r="C23" s="9"/>
      <c r="D23" s="9"/>
      <c r="F23" s="7" t="s">
        <v>16</v>
      </c>
      <c r="G23" s="1">
        <v>1</v>
      </c>
      <c r="H23" s="13">
        <v>0.70699999999999996</v>
      </c>
      <c r="I23" s="1" t="s">
        <v>17</v>
      </c>
      <c r="J23" s="13">
        <v>0.42399999999999999</v>
      </c>
      <c r="K23" s="1" t="s">
        <v>17</v>
      </c>
    </row>
    <row r="24" spans="1:11" ht="15" thickTop="1" x14ac:dyDescent="0.3">
      <c r="A24" s="7"/>
      <c r="B24" s="1"/>
      <c r="C24" s="1"/>
      <c r="D24" s="1"/>
      <c r="F24" s="7" t="s">
        <v>26</v>
      </c>
      <c r="G24" s="1">
        <v>1</v>
      </c>
      <c r="H24" s="13">
        <v>0.70699999999999996</v>
      </c>
      <c r="I24" s="1" t="s">
        <v>17</v>
      </c>
      <c r="J24" s="13">
        <v>0.42399999999999999</v>
      </c>
      <c r="K24" s="1" t="s">
        <v>17</v>
      </c>
    </row>
    <row r="42" spans="2:2" ht="79.2" x14ac:dyDescent="0.3">
      <c r="B42" s="21" t="s">
        <v>53</v>
      </c>
    </row>
    <row r="43" spans="2:2" x14ac:dyDescent="0.3">
      <c r="B43" s="22"/>
    </row>
    <row r="44" spans="2:2" ht="76.8" x14ac:dyDescent="0.3">
      <c r="B44" s="23" t="s">
        <v>54</v>
      </c>
    </row>
    <row r="45" spans="2:2" x14ac:dyDescent="0.3">
      <c r="B45" s="22"/>
    </row>
    <row r="46" spans="2:2" x14ac:dyDescent="0.3">
      <c r="B46" s="26" t="s">
        <v>55</v>
      </c>
    </row>
    <row r="47" spans="2:2" ht="38.4" x14ac:dyDescent="0.3">
      <c r="B47" s="23" t="s">
        <v>56</v>
      </c>
    </row>
    <row r="48" spans="2:2" x14ac:dyDescent="0.3">
      <c r="B48" s="24"/>
    </row>
    <row r="49" spans="2:2" ht="38.4" x14ac:dyDescent="0.3">
      <c r="B49" s="25" t="s">
        <v>57</v>
      </c>
    </row>
    <row r="50" spans="2:2" ht="57.6" x14ac:dyDescent="0.3">
      <c r="B50" s="25" t="s">
        <v>58</v>
      </c>
    </row>
    <row r="51" spans="2:2" ht="38.4" x14ac:dyDescent="0.3">
      <c r="B51" s="25" t="s">
        <v>59</v>
      </c>
    </row>
    <row r="52" spans="2:2" x14ac:dyDescent="0.3">
      <c r="B52" s="22"/>
    </row>
    <row r="53" spans="2:2" x14ac:dyDescent="0.3">
      <c r="B53" s="26" t="s">
        <v>60</v>
      </c>
    </row>
    <row r="54" spans="2:2" ht="96" x14ac:dyDescent="0.3">
      <c r="B54" s="23" t="s">
        <v>61</v>
      </c>
    </row>
    <row r="55" spans="2:2" x14ac:dyDescent="0.3">
      <c r="B55" s="22"/>
    </row>
    <row r="56" spans="2:2" x14ac:dyDescent="0.3">
      <c r="B56" s="26" t="s">
        <v>62</v>
      </c>
    </row>
    <row r="57" spans="2:2" ht="76.8" x14ac:dyDescent="0.3">
      <c r="B57" s="23" t="s">
        <v>63</v>
      </c>
    </row>
  </sheetData>
  <mergeCells count="1">
    <mergeCell ref="A1:D1"/>
  </mergeCells>
  <pageMargins left="0.7" right="0.7" top="0.75" bottom="0.75" header="0.3" footer="0.3"/>
  <pageSetup orientation="portrait" horizontalDpi="300" verticalDpi="300" r:id="rId1"/>
  <drawing r:id="rId2"/>
  <legacy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AE1B20-EB68-42CA-95FD-35EE68908FD0}">
  <dimension ref="A1:K57"/>
  <sheetViews>
    <sheetView topLeftCell="D1" workbookViewId="0">
      <selection activeCell="Z12" sqref="Z12"/>
    </sheetView>
  </sheetViews>
  <sheetFormatPr defaultRowHeight="14.4" x14ac:dyDescent="0.3"/>
  <cols>
    <col min="2" max="2" width="68.5546875" bestFit="1" customWidth="1"/>
    <col min="3" max="3" width="31.33203125" bestFit="1" customWidth="1"/>
    <col min="6" max="6" width="10.33203125" customWidth="1"/>
    <col min="7" max="7" width="11.44140625" bestFit="1" customWidth="1"/>
    <col min="8" max="8" width="10.88671875" bestFit="1" customWidth="1"/>
    <col min="9" max="9" width="4.5546875" bestFit="1" customWidth="1"/>
    <col min="10" max="10" width="12" bestFit="1" customWidth="1"/>
    <col min="11" max="11" width="4.5546875" bestFit="1" customWidth="1"/>
  </cols>
  <sheetData>
    <row r="1" spans="1:11" x14ac:dyDescent="0.3">
      <c r="A1" s="28" t="s">
        <v>28</v>
      </c>
      <c r="B1" s="28"/>
      <c r="C1" s="28"/>
      <c r="D1" s="28"/>
    </row>
    <row r="2" spans="1:11" ht="15" thickBot="1" x14ac:dyDescent="0.35">
      <c r="A2" s="3" t="s">
        <v>0</v>
      </c>
      <c r="B2" s="4" t="s">
        <v>1</v>
      </c>
      <c r="C2" s="4" t="s">
        <v>2</v>
      </c>
      <c r="D2" s="4" t="s">
        <v>10</v>
      </c>
      <c r="F2" s="2" t="s">
        <v>18</v>
      </c>
      <c r="G2" s="2"/>
      <c r="H2" s="2"/>
      <c r="I2" s="2"/>
      <c r="J2" s="2"/>
      <c r="K2" s="2"/>
    </row>
    <row r="3" spans="1:11" ht="15.6" thickTop="1" thickBot="1" x14ac:dyDescent="0.35">
      <c r="A3" s="5">
        <v>1</v>
      </c>
      <c r="B3" s="9" t="s">
        <v>44</v>
      </c>
      <c r="C3" s="11">
        <v>1.2</v>
      </c>
      <c r="D3" s="9" t="s">
        <v>7</v>
      </c>
      <c r="F3" s="3" t="s">
        <v>19</v>
      </c>
      <c r="G3" s="4" t="s">
        <v>20</v>
      </c>
      <c r="H3" s="4" t="s">
        <v>47</v>
      </c>
      <c r="I3" s="4" t="s">
        <v>10</v>
      </c>
      <c r="J3" s="4" t="s">
        <v>34</v>
      </c>
      <c r="K3" s="4" t="s">
        <v>10</v>
      </c>
    </row>
    <row r="4" spans="1:11" ht="15" thickTop="1" x14ac:dyDescent="0.3">
      <c r="A4" s="7">
        <v>2</v>
      </c>
      <c r="B4" s="1" t="s">
        <v>29</v>
      </c>
      <c r="C4" s="1" t="s">
        <v>30</v>
      </c>
      <c r="D4" s="9" t="s">
        <v>7</v>
      </c>
      <c r="F4" s="5" t="s">
        <v>12</v>
      </c>
      <c r="G4" s="6">
        <v>0.84</v>
      </c>
      <c r="H4" s="6">
        <v>0.6</v>
      </c>
      <c r="I4" s="6" t="s">
        <v>17</v>
      </c>
      <c r="J4" s="6">
        <v>0.57999999999999996</v>
      </c>
      <c r="K4" s="6" t="s">
        <v>15</v>
      </c>
    </row>
    <row r="5" spans="1:11" x14ac:dyDescent="0.3">
      <c r="A5" s="8">
        <v>3</v>
      </c>
      <c r="B5" s="9" t="s">
        <v>29</v>
      </c>
      <c r="C5" s="14">
        <f>C3/1.41</f>
        <v>0.85106382978723405</v>
      </c>
      <c r="D5" s="9" t="s">
        <v>7</v>
      </c>
      <c r="F5" s="7" t="s">
        <v>13</v>
      </c>
      <c r="G5" s="1">
        <v>0.84</v>
      </c>
      <c r="H5" s="1">
        <v>0.6</v>
      </c>
      <c r="I5" s="1" t="s">
        <v>17</v>
      </c>
      <c r="J5" s="1">
        <v>0.57999999999999996</v>
      </c>
      <c r="K5" s="1" t="s">
        <v>15</v>
      </c>
    </row>
    <row r="6" spans="1:11" x14ac:dyDescent="0.3">
      <c r="A6" s="7">
        <v>4</v>
      </c>
      <c r="B6" s="12" t="s">
        <v>32</v>
      </c>
      <c r="C6" s="1" t="s">
        <v>33</v>
      </c>
      <c r="D6" s="1" t="s">
        <v>9</v>
      </c>
      <c r="F6" s="8" t="s">
        <v>14</v>
      </c>
      <c r="G6" s="9">
        <v>0.84</v>
      </c>
      <c r="H6" s="9">
        <v>0.6</v>
      </c>
      <c r="I6" s="9" t="s">
        <v>17</v>
      </c>
      <c r="J6" s="9">
        <v>0.57999999999999996</v>
      </c>
      <c r="K6" s="9" t="s">
        <v>15</v>
      </c>
    </row>
    <row r="7" spans="1:11" x14ac:dyDescent="0.3">
      <c r="A7" s="8">
        <v>5</v>
      </c>
      <c r="B7" s="9" t="s">
        <v>32</v>
      </c>
      <c r="C7" s="14">
        <f>(C5*2.5)/1.77</f>
        <v>1.2020675561966583</v>
      </c>
      <c r="D7" s="9" t="s">
        <v>9</v>
      </c>
      <c r="F7" s="7" t="s">
        <v>16</v>
      </c>
      <c r="G7" s="1">
        <v>1</v>
      </c>
      <c r="H7" s="1">
        <v>0.71</v>
      </c>
      <c r="I7" s="1" t="s">
        <v>17</v>
      </c>
      <c r="J7" s="1">
        <v>0.72</v>
      </c>
      <c r="K7" s="1" t="s">
        <v>15</v>
      </c>
    </row>
    <row r="8" spans="1:11" x14ac:dyDescent="0.3">
      <c r="A8" s="7">
        <v>6</v>
      </c>
      <c r="B8" s="12" t="s">
        <v>46</v>
      </c>
      <c r="C8" s="7">
        <f>ROUND((C7-(C7*0.1)),2)</f>
        <v>1.08</v>
      </c>
      <c r="D8" s="9" t="s">
        <v>9</v>
      </c>
    </row>
    <row r="9" spans="1:11" ht="28.8" x14ac:dyDescent="0.3">
      <c r="A9" s="8"/>
      <c r="B9" s="18" t="s">
        <v>45</v>
      </c>
      <c r="C9" s="9"/>
      <c r="D9" s="9"/>
      <c r="F9" s="2" t="s">
        <v>25</v>
      </c>
      <c r="G9" s="2"/>
      <c r="H9" s="2"/>
      <c r="I9" s="2"/>
      <c r="J9" s="2"/>
      <c r="K9" s="2"/>
    </row>
    <row r="10" spans="1:11" ht="15" thickBot="1" x14ac:dyDescent="0.35">
      <c r="A10" s="7"/>
      <c r="B10" s="1" t="s">
        <v>40</v>
      </c>
      <c r="C10" s="1">
        <f>ROUND(C3*0.707,3)</f>
        <v>0.84799999999999998</v>
      </c>
      <c r="D10" s="9" t="s">
        <v>7</v>
      </c>
      <c r="F10" s="3" t="s">
        <v>19</v>
      </c>
      <c r="G10" s="4" t="s">
        <v>20</v>
      </c>
      <c r="H10" s="4" t="s">
        <v>48</v>
      </c>
      <c r="I10" s="4" t="s">
        <v>10</v>
      </c>
      <c r="J10" s="4" t="s">
        <v>34</v>
      </c>
      <c r="K10" s="4" t="s">
        <v>10</v>
      </c>
    </row>
    <row r="11" spans="1:11" ht="15" thickTop="1" x14ac:dyDescent="0.3">
      <c r="A11" s="8"/>
      <c r="B11" s="9" t="s">
        <v>41</v>
      </c>
      <c r="C11" s="9">
        <f>ROUND(C10*0.6,3)</f>
        <v>0.50900000000000001</v>
      </c>
      <c r="D11" s="9" t="s">
        <v>7</v>
      </c>
      <c r="F11" s="5" t="s">
        <v>12</v>
      </c>
      <c r="G11" s="6">
        <v>0.84</v>
      </c>
      <c r="H11" s="13">
        <f>((G11/1.41)*2.5)/1.77</f>
        <v>0.84144728933766078</v>
      </c>
      <c r="I11" s="6" t="s">
        <v>17</v>
      </c>
      <c r="J11" s="13">
        <f>H11*0.9</f>
        <v>0.75730256040389476</v>
      </c>
      <c r="K11" s="6" t="s">
        <v>15</v>
      </c>
    </row>
    <row r="12" spans="1:11" ht="15" thickBot="1" x14ac:dyDescent="0.35">
      <c r="A12" s="7"/>
      <c r="B12" s="1"/>
      <c r="C12" s="1"/>
      <c r="D12" s="1"/>
      <c r="F12" s="7" t="s">
        <v>13</v>
      </c>
      <c r="G12" s="1">
        <v>0.84</v>
      </c>
      <c r="H12" s="17">
        <f t="shared" ref="H12:H15" si="0">((G12/1.41)*2.5)/1.77</f>
        <v>0.84144728933766078</v>
      </c>
      <c r="I12" s="1" t="s">
        <v>17</v>
      </c>
      <c r="J12" s="17">
        <f t="shared" ref="J12:J15" si="1">H12*0.9</f>
        <v>0.75730256040389476</v>
      </c>
      <c r="K12" s="1" t="s">
        <v>15</v>
      </c>
    </row>
    <row r="13" spans="1:11" ht="15" thickTop="1" x14ac:dyDescent="0.3">
      <c r="A13" s="8"/>
      <c r="B13" s="9"/>
      <c r="C13" s="9"/>
      <c r="D13" s="9"/>
      <c r="F13" s="8" t="s">
        <v>14</v>
      </c>
      <c r="G13" s="9">
        <v>0.84</v>
      </c>
      <c r="H13" s="13">
        <f t="shared" si="0"/>
        <v>0.84144728933766078</v>
      </c>
      <c r="I13" s="9" t="s">
        <v>17</v>
      </c>
      <c r="J13" s="13">
        <f t="shared" si="1"/>
        <v>0.75730256040389476</v>
      </c>
      <c r="K13" s="9" t="s">
        <v>15</v>
      </c>
    </row>
    <row r="14" spans="1:11" ht="15" thickBot="1" x14ac:dyDescent="0.35">
      <c r="A14" s="7"/>
      <c r="B14" s="1"/>
      <c r="C14" s="1"/>
      <c r="D14" s="1"/>
      <c r="F14" s="7" t="s">
        <v>16</v>
      </c>
      <c r="G14" s="1">
        <v>1</v>
      </c>
      <c r="H14" s="17">
        <f t="shared" si="0"/>
        <v>1.0017229634972153</v>
      </c>
      <c r="I14" s="1" t="s">
        <v>17</v>
      </c>
      <c r="J14" s="17">
        <f t="shared" si="1"/>
        <v>0.90155066714749388</v>
      </c>
      <c r="K14" s="1" t="s">
        <v>15</v>
      </c>
    </row>
    <row r="15" spans="1:11" ht="15" thickTop="1" x14ac:dyDescent="0.3">
      <c r="A15" s="8"/>
      <c r="B15" s="9"/>
      <c r="C15" s="9"/>
      <c r="D15" s="9"/>
      <c r="F15" s="8" t="s">
        <v>26</v>
      </c>
      <c r="G15" s="9">
        <v>1</v>
      </c>
      <c r="H15" s="13">
        <f t="shared" si="0"/>
        <v>1.0017229634972153</v>
      </c>
      <c r="I15" s="9" t="s">
        <v>17</v>
      </c>
      <c r="J15" s="13">
        <f t="shared" si="1"/>
        <v>0.90155066714749388</v>
      </c>
      <c r="K15" s="9" t="s">
        <v>15</v>
      </c>
    </row>
    <row r="16" spans="1:11" x14ac:dyDescent="0.3">
      <c r="A16" s="7"/>
      <c r="B16" s="1"/>
      <c r="C16" s="1"/>
      <c r="D16" s="1"/>
    </row>
    <row r="17" spans="1:11" x14ac:dyDescent="0.3">
      <c r="A17" s="8"/>
      <c r="B17" s="9"/>
      <c r="C17" s="9"/>
      <c r="D17" s="9"/>
    </row>
    <row r="18" spans="1:11" x14ac:dyDescent="0.3">
      <c r="A18" s="7"/>
      <c r="B18" s="1"/>
      <c r="C18" s="1"/>
      <c r="D18" s="1"/>
      <c r="F18" s="16" t="s">
        <v>25</v>
      </c>
      <c r="G18" s="16"/>
      <c r="H18" s="16"/>
      <c r="I18" s="16"/>
      <c r="J18" s="16"/>
      <c r="K18" s="16"/>
    </row>
    <row r="19" spans="1:11" ht="15" thickBot="1" x14ac:dyDescent="0.35">
      <c r="A19" s="8"/>
      <c r="B19" s="9"/>
      <c r="C19" s="9"/>
      <c r="D19" s="9"/>
      <c r="F19" s="3" t="s">
        <v>19</v>
      </c>
      <c r="G19" s="4" t="s">
        <v>20</v>
      </c>
      <c r="H19" s="4" t="s">
        <v>42</v>
      </c>
      <c r="I19" s="4" t="s">
        <v>10</v>
      </c>
      <c r="J19" s="4" t="s">
        <v>43</v>
      </c>
      <c r="K19" s="4" t="s">
        <v>10</v>
      </c>
    </row>
    <row r="20" spans="1:11" ht="15.6" thickTop="1" thickBot="1" x14ac:dyDescent="0.35">
      <c r="A20" s="7"/>
      <c r="B20" s="1"/>
      <c r="C20" s="1"/>
      <c r="D20" s="1"/>
      <c r="F20" s="5" t="s">
        <v>12</v>
      </c>
      <c r="G20" s="6">
        <v>0.84</v>
      </c>
      <c r="H20" s="13">
        <v>0.59399999999999997</v>
      </c>
      <c r="I20" s="6" t="s">
        <v>17</v>
      </c>
      <c r="J20" s="13">
        <v>0.35599999999999998</v>
      </c>
      <c r="K20" s="6" t="s">
        <v>17</v>
      </c>
    </row>
    <row r="21" spans="1:11" ht="15.6" thickTop="1" thickBot="1" x14ac:dyDescent="0.35">
      <c r="A21" s="8"/>
      <c r="B21" s="9"/>
      <c r="C21" s="9"/>
      <c r="D21" s="9"/>
      <c r="F21" s="7" t="s">
        <v>13</v>
      </c>
      <c r="G21" s="1">
        <v>0.84</v>
      </c>
      <c r="H21" s="13">
        <v>0.59399999999999997</v>
      </c>
      <c r="I21" s="1" t="s">
        <v>17</v>
      </c>
      <c r="J21" s="13">
        <v>0.35599999999999998</v>
      </c>
      <c r="K21" s="1" t="s">
        <v>17</v>
      </c>
    </row>
    <row r="22" spans="1:11" ht="15.6" thickTop="1" thickBot="1" x14ac:dyDescent="0.35">
      <c r="A22" s="7"/>
      <c r="B22" s="1"/>
      <c r="C22" s="1"/>
      <c r="D22" s="1"/>
      <c r="F22" s="8" t="s">
        <v>14</v>
      </c>
      <c r="G22" s="9">
        <v>0.84</v>
      </c>
      <c r="H22" s="13">
        <v>0.59399999999999997</v>
      </c>
      <c r="I22" s="9" t="s">
        <v>17</v>
      </c>
      <c r="J22" s="13">
        <v>0.35599999999999998</v>
      </c>
      <c r="K22" s="9" t="s">
        <v>17</v>
      </c>
    </row>
    <row r="23" spans="1:11" ht="15.6" thickTop="1" thickBot="1" x14ac:dyDescent="0.35">
      <c r="A23" s="8"/>
      <c r="B23" s="9"/>
      <c r="C23" s="9"/>
      <c r="D23" s="9"/>
      <c r="F23" s="7" t="s">
        <v>16</v>
      </c>
      <c r="G23" s="1">
        <v>1</v>
      </c>
      <c r="H23" s="13">
        <v>0.70699999999999996</v>
      </c>
      <c r="I23" s="1" t="s">
        <v>17</v>
      </c>
      <c r="J23" s="13">
        <v>0.42399999999999999</v>
      </c>
      <c r="K23" s="1" t="s">
        <v>17</v>
      </c>
    </row>
    <row r="24" spans="1:11" ht="15" thickTop="1" x14ac:dyDescent="0.3">
      <c r="A24" s="7"/>
      <c r="B24" s="1"/>
      <c r="C24" s="1"/>
      <c r="D24" s="1"/>
      <c r="F24" s="7" t="s">
        <v>26</v>
      </c>
      <c r="G24" s="1">
        <v>1</v>
      </c>
      <c r="H24" s="13">
        <v>0.70699999999999996</v>
      </c>
      <c r="I24" s="1" t="s">
        <v>17</v>
      </c>
      <c r="J24" s="13">
        <v>0.42399999999999999</v>
      </c>
      <c r="K24" s="1" t="s">
        <v>17</v>
      </c>
    </row>
    <row r="42" spans="2:2" ht="79.2" x14ac:dyDescent="0.3">
      <c r="B42" s="21" t="s">
        <v>53</v>
      </c>
    </row>
    <row r="43" spans="2:2" x14ac:dyDescent="0.3">
      <c r="B43" s="22"/>
    </row>
    <row r="44" spans="2:2" ht="76.8" x14ac:dyDescent="0.3">
      <c r="B44" s="23" t="s">
        <v>54</v>
      </c>
    </row>
    <row r="45" spans="2:2" x14ac:dyDescent="0.3">
      <c r="B45" s="22"/>
    </row>
    <row r="46" spans="2:2" x14ac:dyDescent="0.3">
      <c r="B46" s="26" t="s">
        <v>55</v>
      </c>
    </row>
    <row r="47" spans="2:2" ht="38.4" x14ac:dyDescent="0.3">
      <c r="B47" s="23" t="s">
        <v>56</v>
      </c>
    </row>
    <row r="48" spans="2:2" x14ac:dyDescent="0.3">
      <c r="B48" s="24"/>
    </row>
    <row r="49" spans="2:2" ht="38.4" x14ac:dyDescent="0.3">
      <c r="B49" s="25" t="s">
        <v>57</v>
      </c>
    </row>
    <row r="50" spans="2:2" ht="57.6" x14ac:dyDescent="0.3">
      <c r="B50" s="25" t="s">
        <v>58</v>
      </c>
    </row>
    <row r="51" spans="2:2" ht="38.4" x14ac:dyDescent="0.3">
      <c r="B51" s="25" t="s">
        <v>59</v>
      </c>
    </row>
    <row r="52" spans="2:2" x14ac:dyDescent="0.3">
      <c r="B52" s="22"/>
    </row>
    <row r="53" spans="2:2" x14ac:dyDescent="0.3">
      <c r="B53" s="26" t="s">
        <v>60</v>
      </c>
    </row>
    <row r="54" spans="2:2" ht="96" x14ac:dyDescent="0.3">
      <c r="B54" s="23" t="s">
        <v>61</v>
      </c>
    </row>
    <row r="55" spans="2:2" x14ac:dyDescent="0.3">
      <c r="B55" s="22"/>
    </row>
    <row r="56" spans="2:2" x14ac:dyDescent="0.3">
      <c r="B56" s="26" t="s">
        <v>62</v>
      </c>
    </row>
    <row r="57" spans="2:2" ht="76.8" x14ac:dyDescent="0.3">
      <c r="B57" s="23" t="s">
        <v>63</v>
      </c>
    </row>
  </sheetData>
  <mergeCells count="1">
    <mergeCell ref="A1:D1"/>
  </mergeCells>
  <pageMargins left="0.7" right="0.7" top="0.75" bottom="0.75" header="0.3" footer="0.3"/>
  <pageSetup orientation="portrait" horizontalDpi="300" verticalDpi="300" r:id="rId1"/>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79E00A-DFE7-4943-B942-B2A88744F595}">
  <dimension ref="A1:N24"/>
  <sheetViews>
    <sheetView workbookViewId="0">
      <selection activeCell="Q13" sqref="Q13"/>
    </sheetView>
  </sheetViews>
  <sheetFormatPr defaultRowHeight="14.4" x14ac:dyDescent="0.3"/>
  <cols>
    <col min="2" max="2" width="60.6640625" bestFit="1" customWidth="1"/>
    <col min="3" max="3" width="36.33203125" bestFit="1" customWidth="1"/>
    <col min="6" max="6" width="10.33203125" customWidth="1"/>
    <col min="7" max="7" width="11.44140625" bestFit="1" customWidth="1"/>
    <col min="8" max="8" width="8.6640625" bestFit="1" customWidth="1"/>
    <col min="9" max="9" width="4.5546875" bestFit="1" customWidth="1"/>
    <col min="10" max="10" width="5.88671875" bestFit="1" customWidth="1"/>
    <col min="11" max="11" width="4.88671875" bestFit="1" customWidth="1"/>
    <col min="12" max="12" width="5" bestFit="1" customWidth="1"/>
    <col min="13" max="13" width="4.5546875" bestFit="1" customWidth="1"/>
  </cols>
  <sheetData>
    <row r="1" spans="1:14" x14ac:dyDescent="0.3">
      <c r="A1" s="28" t="s">
        <v>27</v>
      </c>
      <c r="B1" s="28"/>
      <c r="C1" s="28"/>
      <c r="D1" s="28"/>
    </row>
    <row r="2" spans="1:14" ht="15" thickBot="1" x14ac:dyDescent="0.35">
      <c r="A2" s="3" t="s">
        <v>0</v>
      </c>
      <c r="B2" s="4" t="s">
        <v>1</v>
      </c>
      <c r="C2" s="4" t="s">
        <v>2</v>
      </c>
      <c r="D2" s="4" t="s">
        <v>10</v>
      </c>
      <c r="F2" s="2" t="s">
        <v>18</v>
      </c>
      <c r="G2" s="2"/>
      <c r="H2" s="2"/>
      <c r="I2" s="2"/>
      <c r="J2" s="2"/>
      <c r="K2" s="2"/>
      <c r="L2" s="2"/>
      <c r="M2" s="2"/>
    </row>
    <row r="3" spans="1:14" ht="15.6" thickTop="1" thickBot="1" x14ac:dyDescent="0.35">
      <c r="A3" s="5">
        <v>1</v>
      </c>
      <c r="B3" s="6" t="s">
        <v>3</v>
      </c>
      <c r="C3" s="6"/>
      <c r="D3" s="6"/>
      <c r="F3" s="3" t="s">
        <v>19</v>
      </c>
      <c r="G3" s="4" t="s">
        <v>20</v>
      </c>
      <c r="H3" s="4" t="s">
        <v>22</v>
      </c>
      <c r="I3" s="4" t="s">
        <v>10</v>
      </c>
      <c r="J3" s="4" t="s">
        <v>23</v>
      </c>
      <c r="K3" s="4" t="s">
        <v>10</v>
      </c>
      <c r="L3" s="4" t="s">
        <v>21</v>
      </c>
      <c r="M3" s="4" t="s">
        <v>10</v>
      </c>
    </row>
    <row r="4" spans="1:14" ht="15.6" thickTop="1" thickBot="1" x14ac:dyDescent="0.35">
      <c r="A4" s="7">
        <v>2</v>
      </c>
      <c r="B4" s="1" t="s">
        <v>4</v>
      </c>
      <c r="C4" s="10">
        <v>0.1</v>
      </c>
      <c r="D4" s="1" t="s">
        <v>5</v>
      </c>
      <c r="F4" s="5" t="s">
        <v>12</v>
      </c>
      <c r="G4" s="6">
        <v>0.84</v>
      </c>
      <c r="H4" s="6">
        <v>0.72499999999999998</v>
      </c>
      <c r="I4" s="6" t="s">
        <v>17</v>
      </c>
      <c r="J4" s="6">
        <v>0.1</v>
      </c>
      <c r="K4" s="6" t="s">
        <v>5</v>
      </c>
      <c r="L4" s="6">
        <v>0.57999999999999996</v>
      </c>
      <c r="M4" s="6" t="s">
        <v>15</v>
      </c>
    </row>
    <row r="5" spans="1:14" ht="15.6" thickTop="1" thickBot="1" x14ac:dyDescent="0.35">
      <c r="A5" s="8">
        <v>3</v>
      </c>
      <c r="B5" s="9" t="s">
        <v>6</v>
      </c>
      <c r="C5" s="11">
        <v>1</v>
      </c>
      <c r="D5" s="9" t="s">
        <v>7</v>
      </c>
      <c r="F5" s="7" t="s">
        <v>13</v>
      </c>
      <c r="G5" s="1">
        <v>0.84</v>
      </c>
      <c r="H5" s="1">
        <v>0.72499999999999998</v>
      </c>
      <c r="I5" s="1" t="s">
        <v>17</v>
      </c>
      <c r="J5" s="1">
        <v>0.1</v>
      </c>
      <c r="K5" s="6" t="s">
        <v>5</v>
      </c>
      <c r="L5" s="1">
        <v>0.57999999999999996</v>
      </c>
      <c r="M5" s="1" t="s">
        <v>15</v>
      </c>
    </row>
    <row r="6" spans="1:14" ht="15.6" thickTop="1" thickBot="1" x14ac:dyDescent="0.35">
      <c r="A6" s="7">
        <v>4</v>
      </c>
      <c r="B6" s="1" t="s">
        <v>8</v>
      </c>
      <c r="C6" s="1" t="s">
        <v>31</v>
      </c>
      <c r="D6" s="1"/>
      <c r="F6" s="8" t="s">
        <v>14</v>
      </c>
      <c r="G6" s="9">
        <v>0.84</v>
      </c>
      <c r="H6" s="9">
        <v>0.72499999999999998</v>
      </c>
      <c r="I6" s="9" t="s">
        <v>17</v>
      </c>
      <c r="J6" s="9">
        <v>0.1</v>
      </c>
      <c r="K6" s="6" t="s">
        <v>5</v>
      </c>
      <c r="L6" s="9">
        <v>0.57999999999999996</v>
      </c>
      <c r="M6" s="9" t="s">
        <v>15</v>
      </c>
    </row>
    <row r="7" spans="1:14" ht="15" thickTop="1" x14ac:dyDescent="0.3">
      <c r="A7" s="8"/>
      <c r="B7" s="9" t="s">
        <v>8</v>
      </c>
      <c r="C7" s="9">
        <f>C5*8*C4</f>
        <v>0.8</v>
      </c>
      <c r="D7" s="9" t="s">
        <v>9</v>
      </c>
      <c r="F7" s="7" t="s">
        <v>16</v>
      </c>
      <c r="G7" s="1">
        <v>1</v>
      </c>
      <c r="H7" s="1">
        <v>0.9</v>
      </c>
      <c r="I7" s="1" t="s">
        <v>17</v>
      </c>
      <c r="J7" s="1">
        <v>0.1</v>
      </c>
      <c r="K7" s="6" t="s">
        <v>5</v>
      </c>
      <c r="L7" s="1">
        <v>0.72</v>
      </c>
      <c r="M7" s="1" t="s">
        <v>15</v>
      </c>
      <c r="N7">
        <v>0.64500000000000002</v>
      </c>
    </row>
    <row r="8" spans="1:14" ht="28.8" x14ac:dyDescent="0.3">
      <c r="A8" s="7">
        <v>5</v>
      </c>
      <c r="B8" s="12" t="str">
        <f xml:space="preserve"> "now power up your board and motor and adjust the potentimeter untill the voltage between its potentimeter metal top GND equals " &amp; C7 &amp;"V."</f>
        <v>now power up your board and motor and adjust the potentimeter untill the voltage between its potentimeter metal top GND equals 0.8V.</v>
      </c>
      <c r="C8" s="1"/>
      <c r="D8" s="1"/>
    </row>
    <row r="9" spans="1:14" x14ac:dyDescent="0.3">
      <c r="A9" s="8"/>
      <c r="B9" s="9"/>
      <c r="C9" s="9"/>
      <c r="D9" s="9"/>
      <c r="F9" s="2" t="s">
        <v>25</v>
      </c>
      <c r="G9" s="2"/>
      <c r="H9" s="2"/>
      <c r="I9" s="2"/>
      <c r="J9" s="2"/>
      <c r="K9" s="2"/>
      <c r="L9" s="2"/>
      <c r="M9" s="2"/>
    </row>
    <row r="10" spans="1:14" ht="15" thickBot="1" x14ac:dyDescent="0.35">
      <c r="A10" s="7"/>
      <c r="B10" s="1"/>
      <c r="C10" s="1"/>
      <c r="D10" s="1"/>
      <c r="F10" s="3" t="s">
        <v>19</v>
      </c>
      <c r="G10" s="4" t="s">
        <v>20</v>
      </c>
      <c r="H10" s="4" t="s">
        <v>21</v>
      </c>
      <c r="I10" s="4" t="s">
        <v>10</v>
      </c>
      <c r="J10" s="4" t="s">
        <v>23</v>
      </c>
      <c r="K10" s="4" t="s">
        <v>10</v>
      </c>
      <c r="L10" s="4" t="s">
        <v>34</v>
      </c>
      <c r="M10" s="4" t="s">
        <v>10</v>
      </c>
    </row>
    <row r="11" spans="1:14" ht="15.6" thickTop="1" thickBot="1" x14ac:dyDescent="0.35">
      <c r="A11" s="8"/>
      <c r="B11" s="9"/>
      <c r="C11" s="9"/>
      <c r="D11" s="9"/>
      <c r="F11" s="5" t="s">
        <v>12</v>
      </c>
      <c r="G11" s="6">
        <v>0.84</v>
      </c>
      <c r="H11" s="13">
        <f>8*G11*J11</f>
        <v>0.67200000000000004</v>
      </c>
      <c r="I11" s="6" t="s">
        <v>17</v>
      </c>
      <c r="J11" s="6">
        <v>0.1</v>
      </c>
      <c r="K11" s="6" t="s">
        <v>5</v>
      </c>
      <c r="L11" s="13">
        <f>H11*0.9</f>
        <v>0.6048</v>
      </c>
      <c r="M11" s="6" t="s">
        <v>15</v>
      </c>
    </row>
    <row r="12" spans="1:14" ht="15.6" thickTop="1" thickBot="1" x14ac:dyDescent="0.35">
      <c r="A12" s="7"/>
      <c r="B12" s="1"/>
      <c r="C12" s="1"/>
      <c r="D12" s="1"/>
      <c r="F12" s="7" t="s">
        <v>13</v>
      </c>
      <c r="G12" s="1">
        <v>0.84</v>
      </c>
      <c r="H12" s="13">
        <f t="shared" ref="H12:H15" si="0">8*G12*J12</f>
        <v>0.67200000000000004</v>
      </c>
      <c r="I12" s="1" t="s">
        <v>17</v>
      </c>
      <c r="J12" s="1">
        <v>0.1</v>
      </c>
      <c r="K12" s="6" t="s">
        <v>5</v>
      </c>
      <c r="L12" s="13">
        <f t="shared" ref="L12:L15" si="1">H12*0.9</f>
        <v>0.6048</v>
      </c>
      <c r="M12" s="1" t="s">
        <v>15</v>
      </c>
    </row>
    <row r="13" spans="1:14" ht="15.6" thickTop="1" thickBot="1" x14ac:dyDescent="0.35">
      <c r="A13" s="8"/>
      <c r="B13" s="9"/>
      <c r="C13" s="9"/>
      <c r="D13" s="9"/>
      <c r="F13" s="8" t="s">
        <v>14</v>
      </c>
      <c r="G13" s="9">
        <v>0.84</v>
      </c>
      <c r="H13" s="13">
        <f t="shared" si="0"/>
        <v>0.67200000000000004</v>
      </c>
      <c r="I13" s="9" t="s">
        <v>17</v>
      </c>
      <c r="J13" s="9">
        <v>0.1</v>
      </c>
      <c r="K13" s="6" t="s">
        <v>5</v>
      </c>
      <c r="L13" s="13">
        <f t="shared" si="1"/>
        <v>0.6048</v>
      </c>
      <c r="M13" s="9" t="s">
        <v>15</v>
      </c>
    </row>
    <row r="14" spans="1:14" ht="15.6" thickTop="1" thickBot="1" x14ac:dyDescent="0.35">
      <c r="A14" s="7"/>
      <c r="B14" s="1"/>
      <c r="C14" s="1"/>
      <c r="D14" s="1"/>
      <c r="F14" s="7" t="s">
        <v>16</v>
      </c>
      <c r="G14" s="1">
        <v>1</v>
      </c>
      <c r="H14" s="13">
        <f t="shared" si="0"/>
        <v>0.8</v>
      </c>
      <c r="I14" s="1" t="s">
        <v>17</v>
      </c>
      <c r="J14" s="1">
        <v>0.1</v>
      </c>
      <c r="K14" s="6" t="s">
        <v>5</v>
      </c>
      <c r="L14" s="13">
        <f t="shared" si="1"/>
        <v>0.72000000000000008</v>
      </c>
      <c r="M14" s="1" t="s">
        <v>15</v>
      </c>
    </row>
    <row r="15" spans="1:14" ht="15" thickTop="1" x14ac:dyDescent="0.3">
      <c r="A15" s="8"/>
      <c r="B15" s="9"/>
      <c r="C15" s="9"/>
      <c r="D15" s="9"/>
      <c r="F15" s="7" t="s">
        <v>26</v>
      </c>
      <c r="G15" s="1">
        <v>1</v>
      </c>
      <c r="H15" s="13">
        <f t="shared" si="0"/>
        <v>0.8</v>
      </c>
      <c r="I15" s="1" t="s">
        <v>17</v>
      </c>
      <c r="J15" s="1">
        <v>0.1</v>
      </c>
      <c r="K15" s="6" t="s">
        <v>5</v>
      </c>
      <c r="L15" s="13">
        <f t="shared" si="1"/>
        <v>0.72000000000000008</v>
      </c>
      <c r="M15" s="1" t="s">
        <v>15</v>
      </c>
    </row>
    <row r="16" spans="1:14" x14ac:dyDescent="0.3">
      <c r="A16" s="7"/>
      <c r="B16" s="1"/>
      <c r="C16" s="1"/>
      <c r="D16" s="1"/>
    </row>
    <row r="17" spans="1:4" x14ac:dyDescent="0.3">
      <c r="A17" s="8"/>
      <c r="B17" s="9"/>
      <c r="C17" s="9"/>
      <c r="D17" s="9"/>
    </row>
    <row r="18" spans="1:4" x14ac:dyDescent="0.3">
      <c r="A18" s="7"/>
      <c r="B18" s="1"/>
      <c r="C18" s="1"/>
      <c r="D18" s="1"/>
    </row>
    <row r="19" spans="1:4" x14ac:dyDescent="0.3">
      <c r="A19" s="8"/>
      <c r="B19" s="9"/>
      <c r="C19" s="9"/>
      <c r="D19" s="9"/>
    </row>
    <row r="20" spans="1:4" x14ac:dyDescent="0.3">
      <c r="A20" s="7"/>
      <c r="B20" s="1"/>
      <c r="C20" s="1"/>
      <c r="D20" s="1"/>
    </row>
    <row r="21" spans="1:4" x14ac:dyDescent="0.3">
      <c r="A21" s="8"/>
      <c r="B21" s="9"/>
      <c r="C21" s="9"/>
      <c r="D21" s="9"/>
    </row>
    <row r="22" spans="1:4" x14ac:dyDescent="0.3">
      <c r="A22" s="7"/>
      <c r="B22" s="1"/>
      <c r="C22" s="1"/>
      <c r="D22" s="1"/>
    </row>
    <row r="23" spans="1:4" x14ac:dyDescent="0.3">
      <c r="A23" s="8"/>
      <c r="B23" s="9"/>
      <c r="C23" s="9"/>
      <c r="D23" s="9"/>
    </row>
    <row r="24" spans="1:4" x14ac:dyDescent="0.3">
      <c r="A24" s="7"/>
      <c r="B24" s="1"/>
      <c r="C24" s="1"/>
      <c r="D24" s="1"/>
    </row>
  </sheetData>
  <mergeCells count="1">
    <mergeCell ref="A1:D1"/>
  </mergeCells>
  <pageMargins left="0.7" right="0.7" top="0.75" bottom="0.75" header="0.3" footer="0.3"/>
  <pageSetup orientation="portrait" horizontalDpi="300" verticalDpi="3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0CBE6-1522-4A14-9CCA-88CDC066609F}">
  <dimension ref="A1:M24"/>
  <sheetViews>
    <sheetView workbookViewId="0">
      <selection activeCell="Q12" sqref="Q12"/>
    </sheetView>
  </sheetViews>
  <sheetFormatPr defaultRowHeight="14.4" x14ac:dyDescent="0.3"/>
  <cols>
    <col min="2" max="2" width="60.6640625" bestFit="1" customWidth="1"/>
    <col min="3" max="3" width="31.33203125" bestFit="1" customWidth="1"/>
    <col min="6" max="6" width="22.6640625" bestFit="1" customWidth="1"/>
    <col min="7" max="7" width="11.44140625" bestFit="1" customWidth="1"/>
    <col min="8" max="8" width="8.6640625" bestFit="1" customWidth="1"/>
    <col min="9" max="9" width="4.5546875" bestFit="1" customWidth="1"/>
    <col min="10" max="10" width="5.88671875" bestFit="1" customWidth="1"/>
    <col min="11" max="11" width="4.88671875" bestFit="1" customWidth="1"/>
    <col min="12" max="12" width="5" bestFit="1" customWidth="1"/>
    <col min="13" max="13" width="4.5546875" bestFit="1" customWidth="1"/>
  </cols>
  <sheetData>
    <row r="1" spans="1:13" x14ac:dyDescent="0.3">
      <c r="A1" s="28" t="s">
        <v>64</v>
      </c>
      <c r="B1" s="28"/>
      <c r="C1" s="28"/>
      <c r="D1" s="28"/>
    </row>
    <row r="2" spans="1:13" ht="15" thickBot="1" x14ac:dyDescent="0.35">
      <c r="A2" s="3" t="s">
        <v>0</v>
      </c>
      <c r="B2" s="4" t="s">
        <v>1</v>
      </c>
      <c r="C2" s="4" t="s">
        <v>2</v>
      </c>
      <c r="D2" s="4" t="s">
        <v>10</v>
      </c>
      <c r="F2" s="20" t="s">
        <v>69</v>
      </c>
      <c r="G2" s="20"/>
      <c r="H2" s="20"/>
      <c r="I2" s="20"/>
      <c r="J2" s="20"/>
      <c r="K2" s="20"/>
      <c r="L2" s="20"/>
      <c r="M2" s="20"/>
    </row>
    <row r="3" spans="1:13" ht="15.6" thickTop="1" thickBot="1" x14ac:dyDescent="0.35">
      <c r="A3" s="5">
        <v>1</v>
      </c>
      <c r="B3" s="6" t="s">
        <v>3</v>
      </c>
      <c r="C3" s="6"/>
      <c r="D3" s="6"/>
      <c r="F3" s="3" t="s">
        <v>19</v>
      </c>
      <c r="G3" s="4" t="s">
        <v>20</v>
      </c>
      <c r="H3" s="4" t="s">
        <v>22</v>
      </c>
      <c r="I3" s="4" t="s">
        <v>10</v>
      </c>
      <c r="J3" s="4" t="s">
        <v>23</v>
      </c>
      <c r="K3" s="4" t="s">
        <v>10</v>
      </c>
      <c r="L3" s="4" t="s">
        <v>21</v>
      </c>
      <c r="M3" s="4" t="s">
        <v>10</v>
      </c>
    </row>
    <row r="4" spans="1:13" ht="15.6" thickTop="1" thickBot="1" x14ac:dyDescent="0.35">
      <c r="A4" s="7">
        <v>2</v>
      </c>
      <c r="B4" s="1" t="s">
        <v>4</v>
      </c>
      <c r="C4" s="10">
        <v>0.1</v>
      </c>
      <c r="D4" s="1" t="s">
        <v>5</v>
      </c>
      <c r="F4" s="5" t="s">
        <v>65</v>
      </c>
      <c r="G4" s="6">
        <v>1.2</v>
      </c>
      <c r="H4" s="6">
        <v>1.016</v>
      </c>
      <c r="I4" s="6" t="s">
        <v>17</v>
      </c>
      <c r="J4" s="6">
        <v>0.1</v>
      </c>
      <c r="K4" s="6" t="s">
        <v>5</v>
      </c>
      <c r="L4" s="6">
        <v>0.57999999999999996</v>
      </c>
      <c r="M4" s="6" t="s">
        <v>15</v>
      </c>
    </row>
    <row r="5" spans="1:13" ht="15.6" thickTop="1" thickBot="1" x14ac:dyDescent="0.35">
      <c r="A5" s="8">
        <v>3</v>
      </c>
      <c r="B5" s="9" t="s">
        <v>6</v>
      </c>
      <c r="C5" s="11">
        <v>1</v>
      </c>
      <c r="D5" s="9" t="s">
        <v>7</v>
      </c>
      <c r="F5" s="7" t="s">
        <v>66</v>
      </c>
      <c r="G5" s="1">
        <v>1.2</v>
      </c>
      <c r="H5" s="1">
        <v>1.016</v>
      </c>
      <c r="I5" s="1" t="s">
        <v>17</v>
      </c>
      <c r="J5" s="1">
        <v>0.1</v>
      </c>
      <c r="K5" s="6" t="s">
        <v>5</v>
      </c>
      <c r="L5" s="1">
        <v>0.57999999999999996</v>
      </c>
      <c r="M5" s="1" t="s">
        <v>15</v>
      </c>
    </row>
    <row r="6" spans="1:13" ht="15.6" thickTop="1" thickBot="1" x14ac:dyDescent="0.35">
      <c r="A6" s="7">
        <v>4</v>
      </c>
      <c r="B6" s="1" t="s">
        <v>8</v>
      </c>
      <c r="C6" s="1" t="s">
        <v>11</v>
      </c>
      <c r="D6" s="1"/>
      <c r="F6" s="8" t="s">
        <v>14</v>
      </c>
      <c r="G6" s="9">
        <v>1.2</v>
      </c>
      <c r="H6" s="9">
        <v>1.016</v>
      </c>
      <c r="I6" s="9" t="s">
        <v>17</v>
      </c>
      <c r="J6" s="9">
        <v>0.1</v>
      </c>
      <c r="K6" s="6" t="s">
        <v>5</v>
      </c>
      <c r="L6" s="9">
        <v>0.57999999999999996</v>
      </c>
      <c r="M6" s="9" t="s">
        <v>15</v>
      </c>
    </row>
    <row r="7" spans="1:13" ht="15" thickTop="1" x14ac:dyDescent="0.3">
      <c r="A7" s="8"/>
      <c r="B7" s="9" t="s">
        <v>8</v>
      </c>
      <c r="C7" s="9">
        <f>C5*8*C4</f>
        <v>0.8</v>
      </c>
      <c r="D7" s="9" t="s">
        <v>9</v>
      </c>
      <c r="F7" s="7" t="s">
        <v>16</v>
      </c>
      <c r="G7" s="1">
        <v>1</v>
      </c>
      <c r="H7" s="1">
        <v>0.8</v>
      </c>
      <c r="I7" s="1" t="s">
        <v>17</v>
      </c>
      <c r="J7" s="1">
        <v>0.1</v>
      </c>
      <c r="K7" s="6" t="s">
        <v>5</v>
      </c>
      <c r="L7" s="1">
        <v>0.72</v>
      </c>
      <c r="M7" s="1" t="s">
        <v>15</v>
      </c>
    </row>
    <row r="8" spans="1:13" ht="28.8" x14ac:dyDescent="0.3">
      <c r="A8" s="7">
        <v>5</v>
      </c>
      <c r="B8" s="12" t="str">
        <f xml:space="preserve"> "now power up your board and motor and adjust the potentimeter untill the voltage between its potentimeter metal top GND equals " &amp; C7 &amp;"V."</f>
        <v>now power up your board and motor and adjust the potentimeter untill the voltage between its potentimeter metal top GND equals 0.8V.</v>
      </c>
      <c r="C8" s="1"/>
      <c r="D8" s="1"/>
    </row>
    <row r="9" spans="1:13" x14ac:dyDescent="0.3">
      <c r="A9" s="8"/>
      <c r="B9" s="9"/>
      <c r="C9" s="9"/>
      <c r="D9" s="9"/>
      <c r="F9" s="20" t="s">
        <v>70</v>
      </c>
      <c r="G9" s="20"/>
      <c r="H9" s="20"/>
      <c r="I9" s="20"/>
      <c r="J9" s="20"/>
      <c r="K9" s="20"/>
      <c r="L9" s="20"/>
      <c r="M9" s="20"/>
    </row>
    <row r="10" spans="1:13" ht="15" thickBot="1" x14ac:dyDescent="0.35">
      <c r="A10" s="7"/>
      <c r="B10" s="1"/>
      <c r="C10" s="1"/>
      <c r="D10" s="1"/>
      <c r="F10" s="3" t="s">
        <v>19</v>
      </c>
      <c r="G10" s="4" t="s">
        <v>20</v>
      </c>
      <c r="H10" s="4" t="s">
        <v>21</v>
      </c>
      <c r="I10" s="4" t="s">
        <v>10</v>
      </c>
      <c r="J10" s="4" t="s">
        <v>23</v>
      </c>
      <c r="K10" s="4" t="s">
        <v>10</v>
      </c>
      <c r="L10" s="4" t="s">
        <v>34</v>
      </c>
      <c r="M10" s="4" t="s">
        <v>10</v>
      </c>
    </row>
    <row r="11" spans="1:13" ht="15.6" thickTop="1" thickBot="1" x14ac:dyDescent="0.35">
      <c r="A11" s="8"/>
      <c r="B11" s="9"/>
      <c r="C11" s="9"/>
      <c r="D11" s="9"/>
      <c r="F11" s="5" t="s">
        <v>67</v>
      </c>
      <c r="G11" s="6">
        <v>1.3</v>
      </c>
      <c r="H11" s="13">
        <f>8*G11*J11</f>
        <v>1.04</v>
      </c>
      <c r="I11" s="6" t="s">
        <v>17</v>
      </c>
      <c r="J11" s="6">
        <v>0.1</v>
      </c>
      <c r="K11" s="6" t="s">
        <v>5</v>
      </c>
      <c r="L11" s="13">
        <f>H11*0.9</f>
        <v>0.93600000000000005</v>
      </c>
      <c r="M11" s="6" t="s">
        <v>15</v>
      </c>
    </row>
    <row r="12" spans="1:13" ht="15.6" thickTop="1" thickBot="1" x14ac:dyDescent="0.35">
      <c r="A12" s="7"/>
      <c r="B12" s="1"/>
      <c r="C12" s="1"/>
      <c r="D12" s="1"/>
      <c r="F12" s="7" t="s">
        <v>68</v>
      </c>
      <c r="G12" s="1">
        <v>1.3</v>
      </c>
      <c r="H12" s="13">
        <f t="shared" ref="H12:H14" si="0">8*G12*J12</f>
        <v>1.04</v>
      </c>
      <c r="I12" s="1" t="s">
        <v>17</v>
      </c>
      <c r="J12" s="1">
        <v>0.1</v>
      </c>
      <c r="K12" s="6" t="s">
        <v>5</v>
      </c>
      <c r="L12" s="13">
        <f t="shared" ref="L12:L14" si="1">H12*0.9</f>
        <v>0.93600000000000005</v>
      </c>
      <c r="M12" s="1" t="s">
        <v>15</v>
      </c>
    </row>
    <row r="13" spans="1:13" ht="15.6" thickTop="1" thickBot="1" x14ac:dyDescent="0.35">
      <c r="A13" s="8"/>
      <c r="B13" s="9"/>
      <c r="C13" s="9"/>
      <c r="D13" s="9"/>
      <c r="F13" s="8" t="s">
        <v>14</v>
      </c>
      <c r="G13" s="9">
        <v>1.3</v>
      </c>
      <c r="H13" s="13">
        <f t="shared" si="0"/>
        <v>1.04</v>
      </c>
      <c r="I13" s="9" t="s">
        <v>17</v>
      </c>
      <c r="J13" s="9">
        <v>0.1</v>
      </c>
      <c r="K13" s="6" t="s">
        <v>5</v>
      </c>
      <c r="L13" s="13">
        <f t="shared" si="1"/>
        <v>0.93600000000000005</v>
      </c>
      <c r="M13" s="9" t="s">
        <v>15</v>
      </c>
    </row>
    <row r="14" spans="1:13" ht="15.6" thickTop="1" thickBot="1" x14ac:dyDescent="0.35">
      <c r="A14" s="7"/>
      <c r="B14" s="1"/>
      <c r="C14" s="1"/>
      <c r="D14" s="1"/>
      <c r="F14" s="7" t="s">
        <v>16</v>
      </c>
      <c r="G14" s="1">
        <v>1</v>
      </c>
      <c r="H14" s="13">
        <f t="shared" si="0"/>
        <v>0.8</v>
      </c>
      <c r="I14" s="1" t="s">
        <v>17</v>
      </c>
      <c r="J14" s="1">
        <v>0.1</v>
      </c>
      <c r="K14" s="6" t="s">
        <v>5</v>
      </c>
      <c r="L14" s="13">
        <f t="shared" si="1"/>
        <v>0.72000000000000008</v>
      </c>
      <c r="M14" s="1" t="s">
        <v>15</v>
      </c>
    </row>
    <row r="15" spans="1:13" ht="15.6" thickTop="1" thickBot="1" x14ac:dyDescent="0.35">
      <c r="A15" s="8"/>
      <c r="B15" s="9"/>
      <c r="C15" s="9"/>
      <c r="D15" s="9"/>
      <c r="F15" s="7"/>
      <c r="G15" s="1"/>
      <c r="H15" s="13"/>
      <c r="I15" s="1"/>
      <c r="J15" s="1"/>
      <c r="K15" s="6"/>
      <c r="L15" s="13"/>
      <c r="M15" s="1"/>
    </row>
    <row r="16" spans="1:13" ht="15.6" thickTop="1" thickBot="1" x14ac:dyDescent="0.35">
      <c r="A16" s="7"/>
      <c r="B16" s="1"/>
      <c r="C16" s="1"/>
      <c r="D16" s="1"/>
      <c r="F16" s="7"/>
      <c r="G16" s="15"/>
      <c r="H16" s="13"/>
      <c r="I16" s="1"/>
      <c r="J16" s="1"/>
      <c r="K16" s="6"/>
      <c r="L16" s="13"/>
      <c r="M16" s="1"/>
    </row>
    <row r="17" spans="1:13" ht="15" thickTop="1" x14ac:dyDescent="0.3">
      <c r="A17" s="8"/>
      <c r="B17" s="9"/>
      <c r="C17" s="9"/>
      <c r="D17" s="9"/>
      <c r="F17" s="7"/>
      <c r="G17" s="15"/>
      <c r="H17" s="13"/>
      <c r="I17" s="1"/>
      <c r="J17" s="1"/>
      <c r="K17" s="6"/>
      <c r="L17" s="13"/>
      <c r="M17" s="1"/>
    </row>
    <row r="18" spans="1:13" x14ac:dyDescent="0.3">
      <c r="A18" s="7"/>
      <c r="B18" s="1"/>
      <c r="C18" s="1"/>
      <c r="D18" s="1"/>
    </row>
    <row r="19" spans="1:13" x14ac:dyDescent="0.3">
      <c r="A19" s="8"/>
      <c r="B19" s="9"/>
      <c r="C19" s="9"/>
      <c r="D19" s="9"/>
    </row>
    <row r="20" spans="1:13" x14ac:dyDescent="0.3">
      <c r="A20" s="7"/>
      <c r="B20" s="1"/>
      <c r="C20" s="1"/>
      <c r="D20" s="1"/>
    </row>
    <row r="21" spans="1:13" x14ac:dyDescent="0.3">
      <c r="A21" s="8"/>
      <c r="B21" s="9"/>
      <c r="C21" s="9"/>
      <c r="D21" s="9"/>
    </row>
    <row r="22" spans="1:13" x14ac:dyDescent="0.3">
      <c r="A22" s="7"/>
      <c r="B22" s="1"/>
      <c r="C22" s="1"/>
      <c r="D22" s="1"/>
    </row>
    <row r="23" spans="1:13" x14ac:dyDescent="0.3">
      <c r="A23" s="8"/>
      <c r="B23" s="9"/>
      <c r="C23" s="9"/>
      <c r="D23" s="9"/>
    </row>
    <row r="24" spans="1:13" x14ac:dyDescent="0.3">
      <c r="A24" s="7"/>
      <c r="B24" s="1"/>
      <c r="C24" s="1"/>
      <c r="D24" s="1"/>
    </row>
  </sheetData>
  <mergeCells count="1">
    <mergeCell ref="A1:D1"/>
  </mergeCells>
  <pageMargins left="0.7" right="0.7" top="0.75" bottom="0.75" header="0.3" footer="0.3"/>
  <pageSetup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24"/>
  <sheetViews>
    <sheetView workbookViewId="0">
      <selection activeCell="L4" sqref="L4"/>
    </sheetView>
  </sheetViews>
  <sheetFormatPr defaultRowHeight="14.4" x14ac:dyDescent="0.3"/>
  <cols>
    <col min="2" max="2" width="60.6640625" bestFit="1" customWidth="1"/>
    <col min="3" max="3" width="31.33203125" bestFit="1" customWidth="1"/>
    <col min="6" max="6" width="22.6640625" bestFit="1" customWidth="1"/>
    <col min="7" max="7" width="11.44140625" bestFit="1" customWidth="1"/>
    <col min="8" max="8" width="8.6640625" bestFit="1" customWidth="1"/>
    <col min="9" max="9" width="4.5546875" bestFit="1" customWidth="1"/>
    <col min="10" max="10" width="5.88671875" bestFit="1" customWidth="1"/>
    <col min="11" max="11" width="4.88671875" bestFit="1" customWidth="1"/>
    <col min="12" max="12" width="5" bestFit="1" customWidth="1"/>
    <col min="13" max="13" width="4.5546875" bestFit="1" customWidth="1"/>
  </cols>
  <sheetData>
    <row r="1" spans="1:13" x14ac:dyDescent="0.3">
      <c r="A1" s="28" t="s">
        <v>24</v>
      </c>
      <c r="B1" s="28"/>
      <c r="C1" s="28"/>
      <c r="D1" s="28"/>
    </row>
    <row r="2" spans="1:13" ht="15" thickBot="1" x14ac:dyDescent="0.35">
      <c r="A2" s="3" t="s">
        <v>0</v>
      </c>
      <c r="B2" s="4" t="s">
        <v>1</v>
      </c>
      <c r="C2" s="4" t="s">
        <v>2</v>
      </c>
      <c r="D2" s="4" t="s">
        <v>10</v>
      </c>
      <c r="F2" s="2" t="s">
        <v>18</v>
      </c>
      <c r="G2" s="2"/>
      <c r="H2" s="2"/>
      <c r="I2" s="2"/>
      <c r="J2" s="2"/>
      <c r="K2" s="2"/>
      <c r="L2" s="2"/>
      <c r="M2" s="2"/>
    </row>
    <row r="3" spans="1:13" ht="15.6" thickTop="1" thickBot="1" x14ac:dyDescent="0.35">
      <c r="A3" s="5">
        <v>1</v>
      </c>
      <c r="B3" s="6" t="s">
        <v>3</v>
      </c>
      <c r="C3" s="6"/>
      <c r="D3" s="6"/>
      <c r="F3" s="3" t="s">
        <v>19</v>
      </c>
      <c r="G3" s="4" t="s">
        <v>20</v>
      </c>
      <c r="H3" s="4" t="s">
        <v>22</v>
      </c>
      <c r="I3" s="4" t="s">
        <v>10</v>
      </c>
      <c r="J3" s="4" t="s">
        <v>23</v>
      </c>
      <c r="K3" s="4" t="s">
        <v>10</v>
      </c>
      <c r="L3" s="4" t="s">
        <v>21</v>
      </c>
      <c r="M3" s="4" t="s">
        <v>10</v>
      </c>
    </row>
    <row r="4" spans="1:13" ht="15.6" thickTop="1" thickBot="1" x14ac:dyDescent="0.35">
      <c r="A4" s="7">
        <v>2</v>
      </c>
      <c r="B4" s="1" t="s">
        <v>4</v>
      </c>
      <c r="C4" s="10">
        <v>0.1</v>
      </c>
      <c r="D4" s="1" t="s">
        <v>5</v>
      </c>
      <c r="F4" s="5" t="s">
        <v>38</v>
      </c>
      <c r="G4" s="6">
        <v>0.84</v>
      </c>
      <c r="H4" s="6">
        <v>0.72499999999999998</v>
      </c>
      <c r="I4" s="6" t="s">
        <v>17</v>
      </c>
      <c r="J4" s="6">
        <v>0.1</v>
      </c>
      <c r="K4" s="6" t="s">
        <v>5</v>
      </c>
      <c r="L4" s="6">
        <v>0.57999999999999996</v>
      </c>
      <c r="M4" s="6" t="s">
        <v>15</v>
      </c>
    </row>
    <row r="5" spans="1:13" ht="15.6" thickTop="1" thickBot="1" x14ac:dyDescent="0.35">
      <c r="A5" s="8">
        <v>3</v>
      </c>
      <c r="B5" s="9" t="s">
        <v>6</v>
      </c>
      <c r="C5" s="11">
        <v>1</v>
      </c>
      <c r="D5" s="9" t="s">
        <v>7</v>
      </c>
      <c r="F5" s="7" t="s">
        <v>37</v>
      </c>
      <c r="G5" s="1">
        <v>0.84</v>
      </c>
      <c r="H5" s="1">
        <v>0.72499999999999998</v>
      </c>
      <c r="I5" s="1" t="s">
        <v>17</v>
      </c>
      <c r="J5" s="1">
        <v>0.1</v>
      </c>
      <c r="K5" s="6" t="s">
        <v>5</v>
      </c>
      <c r="L5" s="1">
        <v>0.57999999999999996</v>
      </c>
      <c r="M5" s="1" t="s">
        <v>15</v>
      </c>
    </row>
    <row r="6" spans="1:13" ht="15.6" thickTop="1" thickBot="1" x14ac:dyDescent="0.35">
      <c r="A6" s="7">
        <v>4</v>
      </c>
      <c r="B6" s="1" t="s">
        <v>8</v>
      </c>
      <c r="C6" s="1" t="s">
        <v>11</v>
      </c>
      <c r="D6" s="1"/>
      <c r="F6" s="8" t="s">
        <v>36</v>
      </c>
      <c r="G6" s="9">
        <v>0.84</v>
      </c>
      <c r="H6" s="9">
        <v>0.72499999999999998</v>
      </c>
      <c r="I6" s="9" t="s">
        <v>17</v>
      </c>
      <c r="J6" s="9">
        <v>0.1</v>
      </c>
      <c r="K6" s="6" t="s">
        <v>5</v>
      </c>
      <c r="L6" s="9">
        <v>0.57999999999999996</v>
      </c>
      <c r="M6" s="9" t="s">
        <v>15</v>
      </c>
    </row>
    <row r="7" spans="1:13" ht="15" thickTop="1" x14ac:dyDescent="0.3">
      <c r="A7" s="8"/>
      <c r="B7" s="9" t="s">
        <v>8</v>
      </c>
      <c r="C7" s="9">
        <f>C5*8*C4</f>
        <v>0.8</v>
      </c>
      <c r="D7" s="9" t="s">
        <v>9</v>
      </c>
      <c r="F7" s="7" t="s">
        <v>35</v>
      </c>
      <c r="G7" s="1">
        <v>1</v>
      </c>
      <c r="H7" s="1">
        <v>0.9</v>
      </c>
      <c r="I7" s="1" t="s">
        <v>17</v>
      </c>
      <c r="J7" s="1">
        <v>0.1</v>
      </c>
      <c r="K7" s="6" t="s">
        <v>5</v>
      </c>
      <c r="L7" s="1">
        <v>0.72</v>
      </c>
      <c r="M7" s="1" t="s">
        <v>15</v>
      </c>
    </row>
    <row r="8" spans="1:13" ht="28.8" x14ac:dyDescent="0.3">
      <c r="A8" s="7">
        <v>5</v>
      </c>
      <c r="B8" s="12" t="str">
        <f xml:space="preserve"> "now power up your board and motor and adjust the potentimeter untill the voltage between its potentimeter metal top GND equals " &amp; C7 &amp;"V."</f>
        <v>now power up your board and motor and adjust the potentimeter untill the voltage between its potentimeter metal top GND equals 0.8V.</v>
      </c>
      <c r="C8" s="1"/>
      <c r="D8" s="1"/>
    </row>
    <row r="9" spans="1:13" x14ac:dyDescent="0.3">
      <c r="A9" s="8"/>
      <c r="B9" s="9"/>
      <c r="C9" s="9"/>
      <c r="D9" s="9"/>
      <c r="F9" s="2" t="s">
        <v>25</v>
      </c>
      <c r="G9" s="2"/>
      <c r="H9" s="2"/>
      <c r="I9" s="2"/>
      <c r="J9" s="2"/>
      <c r="K9" s="2"/>
      <c r="L9" s="2"/>
      <c r="M9" s="2"/>
    </row>
    <row r="10" spans="1:13" ht="15" thickBot="1" x14ac:dyDescent="0.35">
      <c r="A10" s="7"/>
      <c r="B10" s="1"/>
      <c r="C10" s="1"/>
      <c r="D10" s="1"/>
      <c r="F10" s="3" t="s">
        <v>19</v>
      </c>
      <c r="G10" s="4" t="s">
        <v>20</v>
      </c>
      <c r="H10" s="4" t="s">
        <v>21</v>
      </c>
      <c r="I10" s="4" t="s">
        <v>10</v>
      </c>
      <c r="J10" s="4" t="s">
        <v>23</v>
      </c>
      <c r="K10" s="4" t="s">
        <v>10</v>
      </c>
      <c r="L10" s="4" t="s">
        <v>34</v>
      </c>
      <c r="M10" s="4" t="s">
        <v>10</v>
      </c>
    </row>
    <row r="11" spans="1:13" ht="15.6" thickTop="1" thickBot="1" x14ac:dyDescent="0.35">
      <c r="A11" s="8"/>
      <c r="B11" s="9"/>
      <c r="C11" s="9"/>
      <c r="D11" s="9"/>
      <c r="F11" s="5" t="s">
        <v>12</v>
      </c>
      <c r="G11" s="6">
        <v>0.84</v>
      </c>
      <c r="H11" s="13">
        <f>8*G11*J11</f>
        <v>0.67200000000000004</v>
      </c>
      <c r="I11" s="6" t="s">
        <v>17</v>
      </c>
      <c r="J11" s="6">
        <v>0.1</v>
      </c>
      <c r="K11" s="6" t="s">
        <v>5</v>
      </c>
      <c r="L11" s="13">
        <f>H11*0.9</f>
        <v>0.6048</v>
      </c>
      <c r="M11" s="6" t="s">
        <v>15</v>
      </c>
    </row>
    <row r="12" spans="1:13" ht="15.6" thickTop="1" thickBot="1" x14ac:dyDescent="0.35">
      <c r="A12" s="7"/>
      <c r="B12" s="1"/>
      <c r="C12" s="1"/>
      <c r="D12" s="1"/>
      <c r="F12" s="7" t="s">
        <v>13</v>
      </c>
      <c r="G12" s="1">
        <v>0.84</v>
      </c>
      <c r="H12" s="13">
        <f t="shared" ref="H12:H17" si="0">8*G12*J12</f>
        <v>0.67200000000000004</v>
      </c>
      <c r="I12" s="1" t="s">
        <v>17</v>
      </c>
      <c r="J12" s="1">
        <v>0.1</v>
      </c>
      <c r="K12" s="6" t="s">
        <v>5</v>
      </c>
      <c r="L12" s="13">
        <f t="shared" ref="L12:L17" si="1">H12*0.9</f>
        <v>0.6048</v>
      </c>
      <c r="M12" s="1" t="s">
        <v>15</v>
      </c>
    </row>
    <row r="13" spans="1:13" ht="15.6" thickTop="1" thickBot="1" x14ac:dyDescent="0.35">
      <c r="A13" s="8"/>
      <c r="B13" s="9"/>
      <c r="C13" s="9"/>
      <c r="D13" s="9"/>
      <c r="F13" s="8" t="s">
        <v>14</v>
      </c>
      <c r="G13" s="9">
        <v>0.84</v>
      </c>
      <c r="H13" s="13">
        <f t="shared" si="0"/>
        <v>0.67200000000000004</v>
      </c>
      <c r="I13" s="9" t="s">
        <v>17</v>
      </c>
      <c r="J13" s="9">
        <v>0.1</v>
      </c>
      <c r="K13" s="6" t="s">
        <v>5</v>
      </c>
      <c r="L13" s="13">
        <f t="shared" si="1"/>
        <v>0.6048</v>
      </c>
      <c r="M13" s="9" t="s">
        <v>15</v>
      </c>
    </row>
    <row r="14" spans="1:13" ht="15.6" thickTop="1" thickBot="1" x14ac:dyDescent="0.35">
      <c r="A14" s="7"/>
      <c r="B14" s="1"/>
      <c r="C14" s="1"/>
      <c r="D14" s="1"/>
      <c r="F14" s="7" t="s">
        <v>16</v>
      </c>
      <c r="G14" s="1">
        <v>1</v>
      </c>
      <c r="H14" s="13">
        <f t="shared" si="0"/>
        <v>0.8</v>
      </c>
      <c r="I14" s="1" t="s">
        <v>17</v>
      </c>
      <c r="J14" s="1">
        <v>0.1</v>
      </c>
      <c r="K14" s="6" t="s">
        <v>5</v>
      </c>
      <c r="L14" s="13">
        <f t="shared" si="1"/>
        <v>0.72000000000000008</v>
      </c>
      <c r="M14" s="1" t="s">
        <v>15</v>
      </c>
    </row>
    <row r="15" spans="1:13" ht="15.6" thickTop="1" thickBot="1" x14ac:dyDescent="0.35">
      <c r="A15" s="8"/>
      <c r="B15" s="9"/>
      <c r="C15" s="9"/>
      <c r="D15" s="9"/>
      <c r="F15" s="7" t="s">
        <v>39</v>
      </c>
      <c r="G15" s="1">
        <v>1</v>
      </c>
      <c r="H15" s="13">
        <f t="shared" si="0"/>
        <v>0.8</v>
      </c>
      <c r="I15" s="1" t="s">
        <v>17</v>
      </c>
      <c r="J15" s="1">
        <v>0.1</v>
      </c>
      <c r="K15" s="6" t="s">
        <v>5</v>
      </c>
      <c r="L15" s="13">
        <f t="shared" si="1"/>
        <v>0.72000000000000008</v>
      </c>
      <c r="M15" s="1" t="s">
        <v>15</v>
      </c>
    </row>
    <row r="16" spans="1:13" ht="15.6" thickTop="1" thickBot="1" x14ac:dyDescent="0.35">
      <c r="A16" s="7"/>
      <c r="B16" s="1"/>
      <c r="C16" s="1"/>
      <c r="D16" s="1"/>
      <c r="F16" s="7" t="s">
        <v>39</v>
      </c>
      <c r="G16" s="15">
        <v>0.9</v>
      </c>
      <c r="H16" s="13">
        <f t="shared" si="0"/>
        <v>0.72000000000000008</v>
      </c>
      <c r="I16" s="1" t="s">
        <v>17</v>
      </c>
      <c r="J16" s="1">
        <v>0.1</v>
      </c>
      <c r="K16" s="6" t="s">
        <v>5</v>
      </c>
      <c r="L16" s="13">
        <f>H16*0.9</f>
        <v>0.64800000000000013</v>
      </c>
      <c r="M16" s="1" t="s">
        <v>15</v>
      </c>
    </row>
    <row r="17" spans="1:13" ht="15" thickTop="1" x14ac:dyDescent="0.3">
      <c r="A17" s="8"/>
      <c r="B17" s="9"/>
      <c r="C17" s="9"/>
      <c r="D17" s="9"/>
      <c r="F17" s="7" t="s">
        <v>39</v>
      </c>
      <c r="G17" s="15">
        <v>0.7</v>
      </c>
      <c r="H17" s="13">
        <f t="shared" si="0"/>
        <v>0.55999999999999994</v>
      </c>
      <c r="I17" s="1" t="s">
        <v>17</v>
      </c>
      <c r="J17" s="1">
        <v>0.1</v>
      </c>
      <c r="K17" s="6" t="s">
        <v>5</v>
      </c>
      <c r="L17" s="13">
        <f t="shared" si="1"/>
        <v>0.504</v>
      </c>
      <c r="M17" s="1" t="s">
        <v>15</v>
      </c>
    </row>
    <row r="18" spans="1:13" x14ac:dyDescent="0.3">
      <c r="A18" s="7"/>
      <c r="B18" s="1"/>
      <c r="C18" s="1"/>
      <c r="D18" s="1"/>
    </row>
    <row r="19" spans="1:13" x14ac:dyDescent="0.3">
      <c r="A19" s="8"/>
      <c r="B19" s="9"/>
      <c r="C19" s="9"/>
      <c r="D19" s="9"/>
    </row>
    <row r="20" spans="1:13" x14ac:dyDescent="0.3">
      <c r="A20" s="7"/>
      <c r="B20" s="1"/>
      <c r="C20" s="1"/>
      <c r="D20" s="1"/>
    </row>
    <row r="21" spans="1:13" x14ac:dyDescent="0.3">
      <c r="A21" s="8"/>
      <c r="B21" s="9"/>
      <c r="C21" s="9"/>
      <c r="D21" s="9"/>
    </row>
    <row r="22" spans="1:13" x14ac:dyDescent="0.3">
      <c r="A22" s="7"/>
      <c r="B22" s="1"/>
      <c r="C22" s="1"/>
      <c r="D22" s="1"/>
    </row>
    <row r="23" spans="1:13" x14ac:dyDescent="0.3">
      <c r="A23" s="8"/>
      <c r="B23" s="9"/>
      <c r="C23" s="9"/>
      <c r="D23" s="9"/>
    </row>
    <row r="24" spans="1:13" x14ac:dyDescent="0.3">
      <c r="A24" s="7"/>
      <c r="B24" s="1"/>
      <c r="C24" s="1"/>
      <c r="D24" s="1"/>
    </row>
  </sheetData>
  <mergeCells count="1">
    <mergeCell ref="A1:D1"/>
  </mergeCells>
  <pageMargins left="0.7" right="0.7" top="0.75" bottom="0.75" header="0.3" footer="0.3"/>
  <pageSetup orientation="portrait" horizontalDpi="300" verticalDpi="30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AE2C87-1635-427D-8ABB-C1A4C9CD143F}">
  <dimension ref="A1:B2"/>
  <sheetViews>
    <sheetView workbookViewId="0">
      <selection activeCell="B10" sqref="B10"/>
    </sheetView>
  </sheetViews>
  <sheetFormatPr defaultRowHeight="14.4" x14ac:dyDescent="0.3"/>
  <cols>
    <col min="2" max="2" width="204.88671875" customWidth="1"/>
  </cols>
  <sheetData>
    <row r="1" spans="1:2" ht="115.2" x14ac:dyDescent="0.3">
      <c r="A1" t="s">
        <v>50</v>
      </c>
      <c r="B1" s="19" t="s">
        <v>49</v>
      </c>
    </row>
    <row r="2" spans="1:2" ht="100.8" x14ac:dyDescent="0.3">
      <c r="A2" t="s">
        <v>51</v>
      </c>
      <c r="B2" s="19" t="s">
        <v>52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TMC2226 - 4Max</vt:lpstr>
      <vt:lpstr>SKR - TMC2130 - Ender 3 Stock</vt:lpstr>
      <vt:lpstr>SKR-A4988</vt:lpstr>
      <vt:lpstr>4Max Pro Stock Board</vt:lpstr>
      <vt:lpstr>Ender 3 Stock Board</vt:lpstr>
      <vt:lpstr>Ref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2022-07-01T21:28:14Z</dcterms:modified>
</cp:coreProperties>
</file>